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05" windowWidth="12120" windowHeight="8595" activeTab="2"/>
  </bookViews>
  <sheets>
    <sheet name="NASLOV" sheetId="1" r:id="rId1"/>
    <sheet name="OPCE_NAP" sheetId="2" r:id="rId2"/>
    <sheet name="građevinski A" sheetId="3" r:id="rId3"/>
    <sheet name="prometni B" sheetId="4" r:id="rId4"/>
    <sheet name="Oborinska C" sheetId="5" r:id="rId5"/>
    <sheet name="Javna rasvjeta D" sheetId="6" r:id="rId6"/>
    <sheet name="REKAPITULACIJA" sheetId="7" r:id="rId7"/>
  </sheets>
  <definedNames>
    <definedName name="_xlnm.Print_Area" localSheetId="2">'građevinski A'!$A$1:$G$141</definedName>
    <definedName name="_xlnm.Print_Area" localSheetId="0">'NASLOV'!$A$1:$L$35</definedName>
    <definedName name="_xlnm.Print_Area" localSheetId="1">'OPCE_NAP'!$A$1:$D$28</definedName>
    <definedName name="_xlnm.Print_Area" localSheetId="3">'prometni B'!$A$1:$G$46</definedName>
  </definedNames>
  <calcPr fullCalcOnLoad="1"/>
</workbook>
</file>

<file path=xl/sharedStrings.xml><?xml version="1.0" encoding="utf-8"?>
<sst xmlns="http://schemas.openxmlformats.org/spreadsheetml/2006/main" count="744" uniqueCount="403">
  <si>
    <t>Pod jediničnom cijenom materijala podrazumijeva se cijena samog  materijala, njegova evenutalna prerada, svi transporti, utovari, istovari kao i uskladištenje dotičnog materijala kako bi ostao kvalitetan do trenutka ugradnje, kao i ispitivanje kvalitete i sve drugo u vezi s materijalom (atesti i sl.).</t>
  </si>
  <si>
    <t>Uređenje gradilišta po završetku radova kao i zemljišta za deponije, prilazne puteve i pomoćne zgrade, uključeno je u jediničnu cijenu i neće se posebno naplaćivati.</t>
  </si>
  <si>
    <t xml:space="preserve">Tehnička oprema i priprema (uređenje) gradilišta za rad odnosi se na dužnost izvođača da prije početka građevinskih radova dostavi investitoru ili nadzornom organu  plan organizacije gradilišta i tehničke opreme, te operativni (dinamički) plan izvršenja ugovorenih radova. </t>
  </si>
  <si>
    <t xml:space="preserve">Osim toga, izvođač je dužan prikazati nadzornom inženjeru i sva tehnička pomagala, koja se nalaze na gradilištu, neophodno potrebna u okviru projektnih zadataka. Investitor ili nadzorni inženjer, nakon prihvaćanja priloženog plana i potrebnih tehničkih pomagala, upisom u građevinski dnevnik, dozvoljava početak rada. </t>
  </si>
  <si>
    <t>Objekti, instalacije i rad u okviru  potrebne opreme i uređenja gradilišta terete troškove režije gradilišta i ne obračunavaju se posebno.</t>
  </si>
  <si>
    <t>Elaborat izvedenog stanja i objekata predaje se investitoru u cjelovitom kartiranom i digitalnom obliku. Broj primjeraka prema dogovoru s investitorom (ovisno o potrebama investitora i komunalnih poduzeća. Elaborat mora biti izrađen u apsolutnim (x, y, z) koordinatama i ovjeren od nadležnog katastarskog ureda.</t>
  </si>
  <si>
    <t>Kolnička konstrukcija</t>
  </si>
  <si>
    <t>Izvođač je dužan o svom trošku osigurati gradilište i građevinu od štetnog utjecaja vremenskih nepogoda. Zimi je potrebno građevinu posve osigurati od mraza, tako da ne dođe do smrzavanja i oštećenja izvedenih dijelova.</t>
  </si>
  <si>
    <t xml:space="preserve">Izvođač u potpunosti odgovara za ispravnost izvršene isporuke i jedini je odgovoran za eventualno loše izvedeni rad i lošu kvalitetu isporučenih materijala, opreme ili proizvoda.  </t>
  </si>
  <si>
    <t xml:space="preserve">U pogledu izmjera držati se točno upustva iz prosječnih normi u građevinarstvu, tj. u pogledu dodavanja i odbijanja za kvadraturu i sl. </t>
  </si>
  <si>
    <t>OPREMA CESTE</t>
  </si>
  <si>
    <t>kom</t>
  </si>
  <si>
    <t>komplet</t>
  </si>
  <si>
    <t>količina</t>
  </si>
  <si>
    <t>PRIPREMNI RADOVI</t>
  </si>
  <si>
    <t>jed. cijena (kn)</t>
  </si>
  <si>
    <t xml:space="preserve">  ukupno (kn)</t>
  </si>
  <si>
    <t>ZEMLJANI RADOVI</t>
  </si>
  <si>
    <t>GRAĐEVINSKI RADOVI</t>
  </si>
  <si>
    <t>OPĆE NAPOMENE:</t>
  </si>
  <si>
    <t xml:space="preserve">Izvođač je dužan izraditi pomoćna sredstva za rad kao što su oplate, ograde, skladišta, dizalice, dobaviti i postaviti strojeve, alat i ostali potreban pribor te poduzeti sve mjere sigurnosti potrebne da ne dođe do nikakvih smetnji i opasnosti po život i zdravlje prolaznika  te  zaposlenih  radnika  i  osoblja. </t>
  </si>
  <si>
    <t>U troškovniku ovog  projekta dani su opisi stavaka za sve vrste predviđenih radova. Za sve što eventualno nije obuhvaćeno tim opisima, izvoditelj radova dužan je pridržavati se opisa danih u Općim tehničkim uvjetima za radove na cestama (OTU)  koje je 2001. g. izdao IGH - Zagreb, postojećih propisa i Hrvatskih normi.</t>
  </si>
  <si>
    <r>
      <t>Obračun po m</t>
    </r>
    <r>
      <rPr>
        <vertAlign val="superscript"/>
        <sz val="11"/>
        <rFont val="Times New Roman"/>
        <family val="1"/>
      </rPr>
      <t>3</t>
    </r>
  </si>
  <si>
    <t>KOLNIČKA KONSTRUKCIJA</t>
  </si>
  <si>
    <t>ukupno (kn):</t>
  </si>
  <si>
    <t>ukupno (kn)</t>
  </si>
  <si>
    <r>
      <t>Obračun po m</t>
    </r>
    <r>
      <rPr>
        <vertAlign val="superscript"/>
        <sz val="11"/>
        <rFont val="Times New Roman"/>
        <family val="1"/>
      </rPr>
      <t>1</t>
    </r>
  </si>
  <si>
    <r>
      <t>m</t>
    </r>
    <r>
      <rPr>
        <vertAlign val="superscript"/>
        <sz val="11"/>
        <rFont val="Times New Roman"/>
        <family val="1"/>
      </rPr>
      <t>1</t>
    </r>
  </si>
  <si>
    <r>
      <t>Obračun po m</t>
    </r>
    <r>
      <rPr>
        <vertAlign val="superscript"/>
        <sz val="11"/>
        <rFont val="Times New Roman CE"/>
        <family val="1"/>
      </rPr>
      <t>2</t>
    </r>
    <r>
      <rPr>
        <sz val="11"/>
        <rFont val="Times New Roman CE"/>
        <family val="1"/>
      </rPr>
      <t>.</t>
    </r>
  </si>
  <si>
    <r>
      <t>m</t>
    </r>
    <r>
      <rPr>
        <vertAlign val="superscript"/>
        <sz val="11"/>
        <rFont val="Times New Roman CE"/>
        <family val="1"/>
      </rPr>
      <t>2</t>
    </r>
  </si>
  <si>
    <t>Stavka 9-01.0.1.</t>
  </si>
  <si>
    <t>Pripremni radovi</t>
  </si>
  <si>
    <t>Zemljani radovi</t>
  </si>
  <si>
    <t>sveukupno bez PDV-a:</t>
  </si>
  <si>
    <r>
      <t>m</t>
    </r>
    <r>
      <rPr>
        <vertAlign val="superscript"/>
        <sz val="11"/>
        <rFont val="Times New Roman CE"/>
        <family val="1"/>
      </rPr>
      <t>1</t>
    </r>
  </si>
  <si>
    <t>:</t>
  </si>
  <si>
    <t xml:space="preserve">: </t>
  </si>
  <si>
    <t xml:space="preserve">:  </t>
  </si>
  <si>
    <r>
      <t>Obračun po m</t>
    </r>
    <r>
      <rPr>
        <vertAlign val="superscript"/>
        <sz val="11"/>
        <rFont val="Times New Roman"/>
        <family val="1"/>
      </rPr>
      <t>2</t>
    </r>
  </si>
  <si>
    <r>
      <t>m</t>
    </r>
    <r>
      <rPr>
        <vertAlign val="superscript"/>
        <sz val="11"/>
        <rFont val="Times New Roman"/>
        <family val="1"/>
      </rPr>
      <t>2</t>
    </r>
  </si>
  <si>
    <r>
      <t>m</t>
    </r>
    <r>
      <rPr>
        <vertAlign val="superscript"/>
        <sz val="11"/>
        <rFont val="Times New Roman"/>
        <family val="1"/>
      </rPr>
      <t>3</t>
    </r>
  </si>
  <si>
    <t>Čuvanje građevine, gradilišta, svih postrojenja, alata i materijala, kako svoga tako i svojih kooperanata, pada u dužnost i na teret izvođača. Svaka šteta koja bi bila prouzročena prolazniku ili susjednoj građevini, uslijed kopanja, pada na teret izvođača koji je dužan odstraniti i nadoknaditi štetu u određenom roku.</t>
  </si>
  <si>
    <t xml:space="preserve">Ako priloženi plan ne odgovara potrebnoj dinamici izvođenja radova i postojećim tehničkim uvjetima, investitor ili nadzorni inženjer imaju pravo zahtijevati izmjenu ili dopunu plana. </t>
  </si>
  <si>
    <t xml:space="preserve">Način obračuna je prema tehničkim normativima i njihovim dopunama. Za slučaj da opis pojedinih radova u troškovniku po mišljenju izvođača ili bilo kojeg trećeg zainteresiranog lica nije potpun, izvođač je dužan izvesti te radove prema pravilima građenja i postojećim uzancama, s tim da nema pravo na bilo kakvu odštetu ili promjenu jedinične cijene u troškovniku ukoliko to nije posebno naglasio prilikom davanja ponude. </t>
  </si>
  <si>
    <t>Izvođač je dužan posjedovati ateste o ispitivanju materijala upotrebljenih za izgradnju građevine, te ateste o ispravnosti izvedenih instalacija, a prilikom tehničkog pregleda građevine mora sve ateste dostaviti investitoru na upotrebu.</t>
  </si>
  <si>
    <t>Sve nejasnoće u projektu izvođač je dužan s projektantom razjasniti prije početka radova. Bez pismene suglasnosti projektanta, izvođač nema pravo na izmjenu projekta. U protivnom, projektant otklanja od sebe svaku odgovornost za eventualno nastale posljedice. Eventualne opravdane izmjene projekta dužan je nadzorni inženjer investitora unijeti u građevinski dnevnik.</t>
  </si>
  <si>
    <t>Sve izmjene u projektu, opisu radova i jediničnim cijenama mogu uslijediti samo uz suglasnost projektanta i po odobrenju investitora.</t>
  </si>
  <si>
    <t>Ukoliko se ukažu eventualne nejednakosti  između  projektnog rješenja i stanja na gradilištu, izvođač je dužan pravovremeno  o  tome obavijestiti investitora i  projektanta  i  zatražiti  potrebna  objašnjenja. Sve mjere u projektima potrebno je provjeriti u prirodi i svu kontrolu vršiti bez posebne naplate.</t>
  </si>
  <si>
    <t>U jediničnim cijenama ovog troškovnika uključeno je izvršenje svih obaveza iz bilo kojeg dijela ili priloga ovog projekta.</t>
  </si>
  <si>
    <t>m´</t>
  </si>
  <si>
    <r>
      <t>Investitor</t>
    </r>
    <r>
      <rPr>
        <b/>
        <sz val="11"/>
        <rFont val="Times New Roman CE"/>
        <family val="1"/>
      </rPr>
      <t xml:space="preserve">        </t>
    </r>
  </si>
  <si>
    <r>
      <t>Građevina</t>
    </r>
    <r>
      <rPr>
        <b/>
        <sz val="11"/>
        <rFont val="Times New Roman CE"/>
        <family val="1"/>
      </rPr>
      <t xml:space="preserve">       </t>
    </r>
  </si>
  <si>
    <r>
      <t>Projekt</t>
    </r>
    <r>
      <rPr>
        <b/>
        <sz val="11"/>
        <rFont val="Times New Roman CE"/>
        <family val="1"/>
      </rPr>
      <t xml:space="preserve">            </t>
    </r>
  </si>
  <si>
    <r>
      <t>Faza</t>
    </r>
    <r>
      <rPr>
        <b/>
        <sz val="11"/>
        <rFont val="Times New Roman CE"/>
        <family val="1"/>
      </rPr>
      <t xml:space="preserve">               </t>
    </r>
  </si>
  <si>
    <t xml:space="preserve">Oznaka projekta        </t>
  </si>
  <si>
    <t>Projektant: S. Panović dipl.ing.građ</t>
  </si>
  <si>
    <t>jed.
mjere</t>
  </si>
  <si>
    <t>ukupno
 (kn)</t>
  </si>
  <si>
    <t xml:space="preserve">  ukupno 
(kn)</t>
  </si>
  <si>
    <t>Stavka 9-01.2.1.</t>
  </si>
  <si>
    <t>Stavka 9-02.2.1.1.</t>
  </si>
  <si>
    <t>GRAĐEVINSKI</t>
  </si>
  <si>
    <r>
      <t>Obračun po m</t>
    </r>
    <r>
      <rPr>
        <vertAlign val="superscript"/>
        <sz val="11"/>
        <rFont val="Times New Roman"/>
        <family val="1"/>
      </rPr>
      <t xml:space="preserve">2 </t>
    </r>
    <r>
      <rPr>
        <sz val="11"/>
        <rFont val="Times New Roman"/>
        <family val="1"/>
      </rPr>
      <t>očišćene površine</t>
    </r>
  </si>
  <si>
    <t>paušal</t>
  </si>
  <si>
    <r>
      <t>Obračun po m'</t>
    </r>
    <r>
      <rPr>
        <vertAlign val="superscript"/>
        <sz val="11"/>
        <rFont val="Times New Roman"/>
        <family val="1"/>
      </rPr>
      <t xml:space="preserve"> </t>
    </r>
    <r>
      <rPr>
        <sz val="11"/>
        <rFont val="Times New Roman"/>
        <family val="1"/>
      </rPr>
      <t>rezanog asfalta</t>
    </r>
  </si>
  <si>
    <t>I</t>
  </si>
  <si>
    <t>II</t>
  </si>
  <si>
    <t>Stavka 9-02.1.1.2.</t>
  </si>
  <si>
    <t>PDV 25%</t>
  </si>
  <si>
    <t>Stvarna kategorija zemljišta ustanovit će se nakon izvršenih iskopa i unijeti u poprečne i uzdužne profile uz upis u građevinski dnevnik, a što potpisuju zajednički izvođač i nadzorni inženjer. Prekopi mimo projektom predviđenih neće se priznavati izvođaču. Iskopani materijal koji će se upotrijebiti, deponirati tako da ne smeta gradnji.</t>
  </si>
  <si>
    <t xml:space="preserve"> U svakoj stavci u kojoj se navodi izrada podrazumjeva se nabava, transport na mjesto ugradnje, te sav rad i materijal potrebni za dovršenje radova kao i sva potrebna oplata. Izvođač je dužan nakon završetka radova zbrinuti sav otpadni materijal nastao tijekom radova.</t>
  </si>
  <si>
    <t>U svim stavkama koje uključuju odvoz viška materijala na odlagalište, jedinične cijene moraju uključivati sve  troškove deponiranja, uključujući obavezu izvođača da pronađe odlagalište.</t>
  </si>
  <si>
    <t>Izvođač može započeti s radovima tek po dobivenoj suglasnosti nadležne službe na prometni projekt, a trošak privremene prometne signalizacije mora biti uključeni u  jedinične cijene stavaka troškovnika i neće se posebno obračunavati.</t>
  </si>
  <si>
    <t>Izvođač  je dužan održavati gradilište za vrijeme izvođenja radova (održavanje zelenila, vertikalne i horizontalne signalizacije, signalizacije privremene regulacije prometa i sve ostalo potrebno za sigurno odvijanje prometa).</t>
  </si>
  <si>
    <t>Izvođač je dužan po završetku radova očistiti gradilište, a okoliš vratiti u prvobitno stanje. Trošak ovih radova neće se posebno obračunavati, nego ga treba uračunati u druge stavke.</t>
  </si>
  <si>
    <t>Stavka 9-01.0.2.1.</t>
  </si>
  <si>
    <r>
      <t>Puna crta</t>
    </r>
    <r>
      <rPr>
        <sz val="11"/>
        <rFont val="Times New Roman"/>
        <family val="1"/>
      </rPr>
      <t xml:space="preserve"> jednostruka razdjelna debljine 12 cm.</t>
    </r>
  </si>
  <si>
    <t>Stavka 9-02.1.2.5.</t>
  </si>
  <si>
    <t>Obračun paušalno</t>
  </si>
  <si>
    <r>
      <rPr>
        <b/>
        <sz val="11"/>
        <rFont val="Times New Roman"/>
        <family val="1"/>
      </rPr>
      <t xml:space="preserve">Ozelenjavanje </t>
    </r>
    <r>
      <rPr>
        <sz val="11"/>
        <rFont val="Times New Roman"/>
        <family val="1"/>
      </rPr>
      <t>za to određene površine sadnjom grmlja i drveća u odgovarajućem zemljanom materijalu.</t>
    </r>
  </si>
  <si>
    <r>
      <t>Obračun po m</t>
    </r>
    <r>
      <rPr>
        <vertAlign val="superscript"/>
        <sz val="11"/>
        <color indexed="8"/>
        <rFont val="Times New Roman"/>
        <family val="1"/>
      </rPr>
      <t>2</t>
    </r>
    <r>
      <rPr>
        <sz val="11"/>
        <color indexed="8"/>
        <rFont val="Times New Roman"/>
        <family val="1"/>
      </rPr>
      <t xml:space="preserve"> ozelenjene površine</t>
    </r>
  </si>
  <si>
    <r>
      <t>m</t>
    </r>
    <r>
      <rPr>
        <vertAlign val="superscript"/>
        <sz val="11"/>
        <color indexed="8"/>
        <rFont val="Times New Roman"/>
        <family val="1"/>
      </rPr>
      <t>2</t>
    </r>
  </si>
  <si>
    <r>
      <t xml:space="preserve">Odvoz viška materijala
</t>
    </r>
    <r>
      <rPr>
        <sz val="11"/>
        <rFont val="Times New Roman"/>
        <family val="1"/>
      </rPr>
      <t>Prijevoz iskopanog i utovarenog materijala do mjesta istovara (nasip ili odlagalište koje osigurava naručitelj) na udaljenost do 5000 m s razastiranjem, te potrebnim osiguranjem na gradilištu i javnim prometnicama. U cijenu je uključeno odlaganje prevezenog materijala u odlagalište uz uređenje i oblikovanje istoga, sa svim poslovima porebnima za njegovu stabilnost i uklapanje u okolinu. Izvedba, kontrola kakvoće i obračun prema Općim tehničkim uvjetima za radove na cestama, IGH 2001. (OTU), 1. i 2. Poglavlje; odredba 2-07.</t>
    </r>
  </si>
  <si>
    <r>
      <t>m</t>
    </r>
    <r>
      <rPr>
        <vertAlign val="superscript"/>
        <sz val="11"/>
        <rFont val="Times New Roman CE"/>
        <family val="1"/>
      </rPr>
      <t>3</t>
    </r>
  </si>
  <si>
    <t xml:space="preserve">Stavka 3-04.7.1. </t>
  </si>
  <si>
    <r>
      <t>Isprekidana crta,</t>
    </r>
    <r>
      <rPr>
        <sz val="11"/>
        <rFont val="Times New Roman"/>
        <family val="1"/>
      </rPr>
      <t xml:space="preserve"> jednostruka razdjelna debljine 12 cm (puno 3m prazno 3m)</t>
    </r>
  </si>
  <si>
    <t>Stavka 9-01.1.2.</t>
  </si>
  <si>
    <r>
      <t>Izvedba temelja stupova - nosača prometnih  znakova</t>
    </r>
    <r>
      <rPr>
        <sz val="11"/>
        <rFont val="Times New Roman"/>
        <family val="1"/>
      </rPr>
      <t xml:space="preserve"> Iskop za temelje, izrada betonskih temelja, oblika krnje piramide sa stranama donjeg kvadrata 30 cm i gornjeg 20 cm i dubine 80 cm, od betona klase C 20/25 s nabavom, ugradnjom i njegom betona te zatrpavanje nakon izrade temelja materijalom iz iskopa s odvozom viška materijala na deponij. U cijenu je uključena nabava materijala, oplata temelja, ugradnja ankera i podložnih pločica za pričvršćivanje stupa.
Izvedba, kontrola kakvoća i obračun oprema Općim tehničkim uvjetima za radove na cestama, IGH 2001. (OTU), 1.i 7. Poglavlje; odredbe  7-01.11 i 7-01.4.</t>
    </r>
  </si>
  <si>
    <r>
      <t>Nosač prometnih znakova.</t>
    </r>
    <r>
      <rPr>
        <sz val="11"/>
        <rFont val="Times New Roman"/>
        <family val="1"/>
      </rPr>
      <t xml:space="preserve"> Postavljanje nosača (stupova) za pričvršćivanje prometnih znakova
- od jednog stupa za jedan prometni znak, 
- od Fe cijevi promjera 63.5 mm sa zaštitnom vrućim pocinčavanjem prosječne debljine 85 µm odnosno dvostruki sustav iste zaštite dimenzija i vrste prema projektu prometne opreme i signalizacije a u skladu s Pravilnikom o prometnim znakovima, opremi i signalizaciji na cestama (NN 33/05, 64/05, 155/05, 14/11) i HRN EN 12899-1. u cijenu je uključena nabava i postava stupova prema projektu (od Fe cijevi), svi prijevozi i prijenosi sa skladištenjem te sav rad i materijal za ugradnju po uvjetima iz projekta. Obračun je po broju komada ugrađenih nosača (stupova).
Izvedba, kontrola kakvoće i obračun oprema Općim tehničkim uvjetima za radove na cestama, IGH 2001. (OTU), 1.i 9. Poglavlje; odredbe  9.-01.</t>
    </r>
  </si>
  <si>
    <r>
      <t>Nosač prometnih znakova.</t>
    </r>
    <r>
      <rPr>
        <sz val="11"/>
        <rFont val="Times New Roman"/>
        <family val="1"/>
      </rPr>
      <t xml:space="preserve"> Postavljanje nosača (stupova) za pričvršćivanje prometnih znakova
- od jednog stupa za dva prometna znaka, 
- od Fe cijevi promjera 63.5 mm sa zaštitnom vrućim pocinčavanjem prosječne debljine 85 µm odnosno dvostruki sustav iste zaštite dimenzija i vrste prema projektu prometne opreme i signalizacije a u skladu s Pravilnikom o prometnim znakovima, opremi i signalizaciji na cestama (NN 33/05, 64/05, 155/05, 14/11) i HRN EN 12899-1. u cijenu je uključena nabava i postava stupova prema projektu (od Fe cijevi), svi prijevozi i prijenosi sa skladištenjem te sav rad i materijal za ugradnju po uvjetima iz projekta. Obračun je po broju komada ugrađenih nosača (stupova).
Izvedba, kontrola kakvoće i obračun oprema Općim tehničkim uvjetima za radove na cestama, IGH 2001. (OTU), 1.i 9. Poglavlje; odredbe  9.-01.</t>
    </r>
  </si>
  <si>
    <r>
      <t>Prometni znakovi izričitih naredbi.</t>
    </r>
    <r>
      <rPr>
        <sz val="11"/>
        <rFont val="Times New Roman"/>
        <family val="1"/>
      </rPr>
      <t xml:space="preserve"> Postavljanje prometnih znakova izričitih naredbi kružnog oblika ili osmerokuta
- promjera 60 cm,
prema projektu prometne opreme i signalizacije, a u skladu s Pravilnikom o prometnim znakovima, opremi i signalizaciji na cestama (NN 33/05, 64/05, 155/05, 14/11) i HRN EN 1116, HRN EN 12889-1, HRNEN 1790.U cijenu je uključena  izrada i nabava znakova s bojenjem i lijepljenjem folije (I. klase retrorefleksije prema HRN EN 1436:2001 en - engineer intesity), svi prijevozi, prijenosi i skladištenje, sav rad i materijal, te pričvrsni elementi i pribor za ugradnju po uvjetima iz projekta. Obračun je po broju komada pričvršćenih znakova.
Izvedba, kontrola kakvoće i obračun oprema Općim tehničkim uvjetima za radove na cestama, IGH 2001. (OTU), 1.i 9. Poglavlje; odredbe  9.-01. i 9.-01.2.</t>
    </r>
  </si>
  <si>
    <r>
      <t xml:space="preserve">Uklanjanje grmlja i drveća </t>
    </r>
    <r>
      <rPr>
        <sz val="11"/>
        <rFont val="Times New Roman"/>
        <family val="1"/>
      </rPr>
      <t>sa zaraslih površina označenih u nacrtima ili prema uputi nadzornog inženjera, s odsijecanjem grana na dužine pogodne za prijevoz, vađenjem korijenja te starih panjeva, s uklanjanjem svog materijala od tog rada izvan profila ceste na odlagalište koje odredi nadzorni inženjer, uključivo uređenje istog.  Izvedba, kontrola kakvoće i obračun prema Općim tehničkim uvjetima za radove na cestama, IGH 2001. (OTU), 1. Poglavlje, odredba 1-03.1.</t>
    </r>
  </si>
  <si>
    <r>
      <t>Piljenje rezalicom postojećeg asfaltnog zastora</t>
    </r>
    <r>
      <rPr>
        <sz val="11"/>
        <rFont val="Times New Roman"/>
        <family val="1"/>
      </rPr>
      <t xml:space="preserve"> radi spoja sa novim. Radovi se odnose na poprečne i uzdužne spojeve. Zarezane dijelove treba premazati odgovarajućom bitumenskom emulzijom radi povezivanja s novim asfaltnim zastorom. U jediničnu cijenu uključen sav potreban rad i materijal za izvedbu spoja sa postojećom prometnicom, uključujući i odvoz materijala na deponiju.</t>
    </r>
  </si>
  <si>
    <r>
      <t xml:space="preserve">Izrada projekta privremene regulacije prometa. </t>
    </r>
    <r>
      <rPr>
        <sz val="11"/>
        <rFont val="Times New Roman"/>
        <family val="1"/>
      </rPr>
      <t>Za nesmetano odvijanje prometa potrebno je prije početka radova izraditi projekt privremene regulacije prometa. Na taj je projekt potrebno ishoditi suglasnost nadležnih institucija. Obračunava se po kompletu cjelokupnog rješenja za sve eventualne faze izvođenja.</t>
    </r>
  </si>
  <si>
    <r>
      <t>Elaborat izvedenog stanja i objekata.</t>
    </r>
    <r>
      <rPr>
        <sz val="11"/>
        <rFont val="Times New Roman"/>
        <family val="1"/>
      </rPr>
      <t xml:space="preserve"> predaje se investitoru u cjelovitom kartiranom i digitalnom obliku. Broj primjeraka prema dogovoru s investitorom (ovisno o potrebama investitora i komunalnih poduzeća. Elaborat mora biti izrađen u apsolutnim (x, y, z) koordinatama i ovjeren od nadležnog katastarskog ureda. Mjeri se i plaća po kilometru trase, priključnih cesta i objekata. Sve u skladu s točkom 1-02.6. OTU-a.</t>
    </r>
  </si>
  <si>
    <r>
      <t>Izrada bankina od miješanog materijala</t>
    </r>
    <r>
      <rPr>
        <sz val="11"/>
        <rFont val="Times New Roman"/>
        <family val="1"/>
      </rPr>
      <t>, na uredno izvedenu i preuzetu podlogu, širine prema projektu i debljine u zbijenom stanju prema projektu, a ovisno o debljini kolničke konstrukcije. U cijenu je uključena nabava i prijevoz, razastiranje, grubo i fino planiranje, te zbijanje do tražene zbijenosti, debljine sloja i nagiba prema projektu.</t>
    </r>
  </si>
  <si>
    <r>
      <rPr>
        <b/>
        <sz val="11"/>
        <rFont val="Times New Roman CE"/>
        <family val="0"/>
      </rPr>
      <t>Planiranje i valjanje posteljice od miješanih materijala</t>
    </r>
    <r>
      <rPr>
        <sz val="11"/>
        <rFont val="Times New Roman CE"/>
        <family val="0"/>
      </rPr>
      <t xml:space="preserve"> na cijeloj širini planuma. Neravnine zasjeći grejderom ili ručno, a udubine popuniti materijalom iz iskopa. Posteljica nakon valjanja treba imati projektom predviđene poprečne i uzdužne padove na točnost +/- 2 cm. Kriterij za ocjenu kvalitete posteljice od miješanih materijala su ovi: Sz = 100 %, Ms = 35 MN/m2. Sve u skladu s točkom 2.10.2. OTU-a.</t>
    </r>
  </si>
  <si>
    <r>
      <t>Izrada nasipa od miješanih materijala</t>
    </r>
    <r>
      <rPr>
        <sz val="11"/>
        <rFont val="Times New Roman"/>
        <family val="1"/>
      </rPr>
      <t xml:space="preserve"> iz iskopa trase ili pozajmišta. Strojno nasipanje i razastiranje, prema potrebi vlaženje ili sušenje, planiranje nasipanih slojeva debljine i nagiba prema projektu odnosno utvrđenih pokusnom dionicom, te zbijanje s odgovarajućim sredstvima, a prema odredbama OTU. U cijenu je uključen sav rad i materijal, uovar i transport iz trase ili pozajmišta koje osigurava izvođač radova, te planiranje pokosa nasipa i čišćenje okoline. Sve u skladu s točkom 2-09. OTU-a.</t>
    </r>
  </si>
  <si>
    <r>
      <t>Strojni široki iskop bez obzira na kategoriju tla</t>
    </r>
    <r>
      <rPr>
        <sz val="11"/>
        <rFont val="Times New Roman"/>
        <family val="1"/>
      </rPr>
      <t xml:space="preserve"> prema odredbama projekta prometnice s utovarom u prijevozno sredstvo i transportom na mjesto deponiranja (ili ugradnje). U cijenu je uključen iskop, utovar u transportno vozilo, prijevoz materijala na mjesto ugradnje na trasi i transport viška materijala (u koliko ga ima) na deponiju koju osigurava izvođač radova, priprema privremenih prometnica s održavanjem istih za cijelo vrijeme korištenja, te sanacija okoliša nakon dovršenja radova. Obračun se vrši po m</t>
    </r>
    <r>
      <rPr>
        <vertAlign val="superscript"/>
        <sz val="11"/>
        <rFont val="Times New Roman"/>
        <family val="1"/>
      </rPr>
      <t>3</t>
    </r>
    <r>
      <rPr>
        <sz val="11"/>
        <rFont val="Times New Roman"/>
        <family val="1"/>
      </rPr>
      <t xml:space="preserve"> stvarno izvršenog iskopa tla u sraslom stanju, bez obzira na kategoriju. Izvođač radova je dužan obići trasu ceste i upoznati se sa stanjem na terenu prije davanja ponude. Sve u skladu s točkom 2-02. OTU-a.</t>
    </r>
  </si>
  <si>
    <r>
      <rPr>
        <b/>
        <sz val="11"/>
        <rFont val="Times New Roman"/>
        <family val="1"/>
      </rPr>
      <t xml:space="preserve">Lociranje i zaštita, te uklanjanje ili premještanje postojećih komunalnih instalacija </t>
    </r>
    <r>
      <rPr>
        <sz val="11"/>
        <rFont val="Times New Roman"/>
        <family val="1"/>
      </rPr>
      <t>kao što su EKI kabel, tlačni cjevovod i  dr.  Radove obavljaju specijalizirane organizacije prema posebnim  uvjetima danim od strane nadležnih službi. 
Obračun radova:
Plaća se na osnovi od strane nadzornog inženjera ovjerenih  količina obavljenih radova, prema troškovniku odgovarajuće specijalizirane ili komunalne radne organizacije.</t>
    </r>
  </si>
  <si>
    <r>
      <t>Snimanje i osiguranje profila ceste.</t>
    </r>
    <r>
      <rPr>
        <sz val="11"/>
        <rFont val="Times New Roman"/>
        <family val="1"/>
      </rPr>
      <t xml:space="preserve"> Postavljanje profila na terenu prema projektiranim poprečnim profilima ceste ili zahtjevu nadzornog inženjera prije početka zemljanih radova u skladu s OTU, a mjeri se i plaća po kilometru trase i priključnih cesta. Izvedba, kontrola kakvoće i obračun prema Općim tehničkim uvjetima za radove na cestama, IGH 2001. (OTU), 1. Poglavlje, odredba 1-02.3.</t>
    </r>
  </si>
  <si>
    <r>
      <t xml:space="preserve">Osiguranje iskolčene osi, poligonih i visinskih točaka. </t>
    </r>
    <r>
      <rPr>
        <sz val="11"/>
        <rFont val="Times New Roman"/>
        <family val="1"/>
      </rPr>
      <t>Osiguranje iskolčenja osi te poligonskih točaka i repera na dovoljnoj udaljenosti od ruba iskopa ili nasipa, obnavljanje i održavanje iskolčenih oznaka na terenu za cijelo vrijeme građenja, odnosno do predaje radova investitoru, s izradom skica i nacrta osiguranja, a mjeri se i plaća po kilometru trase i priključnih cesta. Izvedba, kontrola kakvoće i obračun prema Općim tehničkim uvjetima za radove na cestama, IGH 2001. (OTU), 1. Poglavlje, odredba 1-02.2.</t>
    </r>
  </si>
  <si>
    <r>
      <t xml:space="preserve">Iskolčenje i održavanje trase. </t>
    </r>
    <r>
      <rPr>
        <sz val="11"/>
        <rFont val="Times New Roman"/>
        <family val="1"/>
      </rPr>
      <t>Sva geodetska mjerenja kojima se podaci iz projekta prenose na teren, osiguranje iskolčenja osi te poligonskih točaka. Postavljanje profila na terenu prema projektiranim poprečnim profilima ceste. Iskolčenje svih objekata na osnovi podataka iz projekta Neprestano održavanje i kontrola iskolčenja osi, trase i objekata za cijelo vrijeme građenja. Mjeri se i plaća po kilometru trase, priključnih cesta i objekata. Sve u skladu s točkom 1-02.OTU-a.</t>
    </r>
  </si>
  <si>
    <t>m2</t>
  </si>
  <si>
    <r>
      <t>Zebra,</t>
    </r>
    <r>
      <rPr>
        <sz val="11"/>
        <rFont val="Times New Roman"/>
        <family val="1"/>
      </rPr>
      <t xml:space="preserve"> puna debljine 50 cm.</t>
    </r>
  </si>
  <si>
    <r>
      <t>Izrada pješačkih prelaza</t>
    </r>
    <r>
      <rPr>
        <sz val="11"/>
        <rFont val="Times New Roman"/>
        <family val="1"/>
      </rPr>
      <t xml:space="preserve"> na kolniku, vrste veličine i boje prema projektu prometne opreme i signalizacije, (IV. klase retrorefleksije prema HRN EN 1436:2001 en - engineer intensity), a u skladu s Pravilnikom o prometnim znakovima, opremi i signalizaciji na cestama (NN 33/2005.) i HRN EN U.S4.225.
U cijenu je uključeno čišćenje kolnika neposredno prije izrade oznaka, predmarkiranja, nabava i prijevoz materijala (boja, razrjeđivač, reflektirajuće kuglice), prethodna dopuštenja i atesti te tekuća kontrola kvalitete, sav rad, pribor i oprema za izradu oznaka. Obračun je po m´ izrađenih oznaka.
Izvedba, kontrola kakvoće i obračun oprema Općim tehničkim uvjetima za radove na cestama, IGH 2001. (OTU), 1.i 9. Poglavlje; odredbe  9.-02. i 9.02.2.</t>
    </r>
  </si>
  <si>
    <r>
      <t xml:space="preserve">Izrada rubnjaka </t>
    </r>
    <r>
      <rPr>
        <sz val="11"/>
        <rFont val="Times New Roman"/>
        <family val="1"/>
      </rPr>
      <t xml:space="preserve">od predgotovljenih elemenata tipskog poprečnog presjeka 8/20 cm (odnosno prema nacrtima)  iz betona klase C40/45 na betonskoj podlozi iz betona C12/15, prema detaljima iz projekta. Obračun je po m´ izvedenog rubnjaka, a u cijenu je uključena izvedba podloge i temelja, nabava predgotovljenih elemenata i betona, privremeno uskladištenje  i razvoz, svi prijevozi i prijenosi, priprema obloge, rad na ugradnji s obradom sljubnica, njege betona te sav pomoćni rad i materijali.
Izvedba, kontrola kakvoće i obračun oprema Općim tehničkim uvjetima za radove na cestama, IGH 2001. (OTU), 1. i 3. Poglavlje; odredba 3-04.7.1. </t>
    </r>
  </si>
  <si>
    <r>
      <t xml:space="preserve">Uklanjanje umjetnih objekata 
</t>
    </r>
    <r>
      <rPr>
        <sz val="11"/>
        <rFont val="Times New Roman"/>
        <family val="1"/>
      </rPr>
      <t>Vađenje i demontiranje prometnih znakova, reklamnih ploča i ostale prometne opreme, rušenje i uklanjanje suhozida, rušenje i uklanjanje postojećih kolničkih konstrukcija, uklanjanje i rušenje ograda (žičanih, drvenih, kamenih, betonskih ili od drugih elemenata), skidanje i premještanje starih ili izrada novih ulaza, rušenje starih i napuštenih drugih manjih objekata koji zadiru u profil ceste. Vrste i količine radova predviđene su projektom ili prema uputi nadzornog inženjera, a obračunavaju se u paušalnom iznosu. Izvedba, kontrola kakvoće i obračun prema Općim tehničkim uvjetima za radove na cestama, IGH 2001. (OTU), 1. Poglavlje, odredba 1-03.2.</t>
    </r>
  </si>
  <si>
    <r>
      <t>Prometni znakovi obavjestii.</t>
    </r>
    <r>
      <rPr>
        <sz val="11"/>
        <rFont val="Times New Roman"/>
        <family val="1"/>
      </rPr>
      <t xml:space="preserve"> Postavljanje prometnih znakova opasnosti oblika trokuta
- veličine stranice 60 cm,
prema projektu prometne opreme i signalizacije, a u skladu s Pravilnikom o prometnim znakovima, opremi i signalizaciji na cestama (NN 33/05, 64/05, 155/05, 14/11) i HRN EN 1116, HRN EN 12889-1, HRNEN 1790.U cijenu je uključena  izrada i nabava znakova s bojenjem i lijepljenjem folije (I. klase retrorefleksije prema HRN EN 1436:2001 en - engineer intesity), svi prijevozi, prijenosi i skladištenje, sav rad i materijal, te pričvrsni elementi i pribor za ugradnju po uvjetima iz projekta. Obračun je po broju komada pričvršćenih znakova.
Izvedba, kontrola kakvoće i obračun oprema Općim tehničkim uvjetima za radove na cestama, IGH 2001. (OTU), 1.i 9. Poglavlje; odredbe  9.-01. i 9.-01.2.</t>
    </r>
  </si>
  <si>
    <t>GRAD ZADAR</t>
  </si>
  <si>
    <t>Narodni trg 1</t>
  </si>
  <si>
    <t>23 000 Zadar</t>
  </si>
  <si>
    <t>ulica Jurja Šižgorića</t>
  </si>
  <si>
    <t>T.D. 293/14</t>
  </si>
  <si>
    <t>Z.O.P. 46/14</t>
  </si>
  <si>
    <r>
      <t xml:space="preserve">Odstranjivanje postojeće kolničke konstrukcije. </t>
    </r>
    <r>
      <rPr>
        <sz val="11"/>
        <rFont val="Times New Roman"/>
        <family val="1"/>
      </rPr>
      <t>Odstranjivanje postojeće kolničke konstrukcije prema detaljima iz projekta. Rad obuhvaća otkop, utovar i odvoz materijala na deponiju.</t>
    </r>
  </si>
  <si>
    <r>
      <t xml:space="preserve">Strojna izrada nosivog sloja od zrnatog kamenog materijala </t>
    </r>
    <r>
      <rPr>
        <sz val="11"/>
        <rFont val="Times New Roman"/>
        <family val="1"/>
      </rPr>
      <t>najvećeg zrna 63 mm bez veziva, debljine sloja 30,0 cm za prometnicu i 20 cm za nogostup . U cijenu je uključena nabava kamenih prirodnih ili drobljenih zrnatih materijala kakvoće i granulacije prema zahtjevima projekta i OTU, utovar, prijevoz, i ugradnja (strojno razastiranje, planiranje i zbijanje do traženog modula stitljivosti ili stupnja zbijenosti) na uređenu i preuzetu podlogu. Izvedba, kontrola kakvoće i obračun oprema Općim tehničkim uvjetima za radove na cestama, IGH 2001. (OTU), 1.i 5. Poglavlje; odredbe  5-01; 5-01.1 do 5-01.4.</t>
    </r>
  </si>
  <si>
    <r>
      <t>Nogostup - obračun po m</t>
    </r>
    <r>
      <rPr>
        <vertAlign val="superscript"/>
        <sz val="11"/>
        <rFont val="Times New Roman"/>
        <family val="1"/>
      </rPr>
      <t>3</t>
    </r>
  </si>
  <si>
    <r>
      <t>Prometnica - obračun po m</t>
    </r>
    <r>
      <rPr>
        <vertAlign val="superscript"/>
        <sz val="11"/>
        <rFont val="Times New Roman"/>
        <family val="1"/>
      </rPr>
      <t>3</t>
    </r>
  </si>
  <si>
    <r>
      <t xml:space="preserve">Strojna izrada habajućeg sloja od AC 11 surf </t>
    </r>
    <r>
      <rPr>
        <sz val="11"/>
        <rFont val="Times New Roman"/>
        <family val="1"/>
      </rPr>
      <t xml:space="preserve">, </t>
    </r>
    <r>
      <rPr>
        <b/>
        <sz val="11"/>
        <rFont val="Times New Roman"/>
        <family val="1"/>
      </rPr>
      <t>debljine 4  cm</t>
    </r>
    <r>
      <rPr>
        <sz val="11"/>
        <rFont val="Times New Roman"/>
        <family val="1"/>
      </rPr>
      <t xml:space="preserve">, proizvedenog i ugrađenog po vrućem postupku.
U cijenu je uključena nabava prethodno strojno proizvedene mješavine od kamenog brašna, kamenog materijala i bitumenskog veziva (cestograđevni bitumen ili polimerom modificirani bitumen), vrste kamenog materijala i granulometrijskog sastava po načelu najgušće smjese, a sve prema odredbama u projektu  u skladu sa PTU, te utovar, prijevoz i strojna ugradnja (razastiranje i zbijanje).
 Izvedba, kontrola kakvoće i obračun prema novim tehničkim propisima u elaboratu </t>
    </r>
    <r>
      <rPr>
        <i/>
        <sz val="11"/>
        <rFont val="Times New Roman"/>
        <family val="1"/>
      </rPr>
      <t>''Razrada tehničkih svojstava i zahtjeva za građevne proizvode za proizvodnju asfaltnih  mješavina i za asfaltne slojeve kolnika''</t>
    </r>
    <r>
      <rPr>
        <sz val="11"/>
        <rFont val="Times New Roman"/>
        <family val="1"/>
      </rPr>
      <t xml:space="preserve"> broj 64-17-08/2012 iz ožujka 2012.</t>
    </r>
  </si>
  <si>
    <r>
      <t>Strojna izrada habajućeg sloja od AC 8 surf</t>
    </r>
    <r>
      <rPr>
        <sz val="11"/>
        <rFont val="Times New Roman"/>
        <family val="1"/>
      </rPr>
      <t xml:space="preserve">, </t>
    </r>
    <r>
      <rPr>
        <b/>
        <sz val="11"/>
        <rFont val="Times New Roman"/>
        <family val="1"/>
      </rPr>
      <t>debljine 4  cm (nogostup)</t>
    </r>
    <r>
      <rPr>
        <sz val="11"/>
        <rFont val="Times New Roman"/>
        <family val="1"/>
      </rPr>
      <t xml:space="preserve">, proizvedenog i ugrađenog po vrućem postupku.
U cijenu je uključena nabava prethodno strojno proizvedene mješavine od kamenog brašna, kamenog materijala i bitumenskog veziva (cestograđevni bitumen ili polimerom modificirani bitumen), vrste kamenog materijala i granulometrijskog sastava po načelu najgušće smjese, a sve prema odredbama u projektu  u skladu sa PTU, te utovar, prijevoz i strojna ugradnja (razastiranje i zbijanje).
 Izvedba, kontrola kakvoće i obračun prema novim tehničkim propisima u elaboratu </t>
    </r>
    <r>
      <rPr>
        <i/>
        <sz val="11"/>
        <rFont val="Times New Roman"/>
        <family val="1"/>
      </rPr>
      <t>''Razrada tehničkih svojstava i zahtjeva za građevne proizvode za proizvodnju asfaltnih  mješavina i za asfaltne slojeve kolnika''</t>
    </r>
    <r>
      <rPr>
        <sz val="11"/>
        <rFont val="Times New Roman"/>
        <family val="1"/>
      </rPr>
      <t xml:space="preserve"> broj 64-17-08/2012 iz ožujka 2012.</t>
    </r>
  </si>
  <si>
    <r>
      <t>Prometnica - obračun po m</t>
    </r>
    <r>
      <rPr>
        <vertAlign val="superscript"/>
        <sz val="11"/>
        <rFont val="Times New Roman"/>
        <family val="1"/>
      </rPr>
      <t>2</t>
    </r>
  </si>
  <si>
    <r>
      <t>Dio uz istočni dio prometnice koji je prethodno uklonjen zbog spoja na projektirane upuštene rubnjake - obračun po m</t>
    </r>
    <r>
      <rPr>
        <vertAlign val="superscript"/>
        <sz val="11"/>
        <rFont val="Times New Roman"/>
        <family val="1"/>
      </rPr>
      <t>2</t>
    </r>
  </si>
  <si>
    <t>Objekt i zidovi koji se nalaze na projektiranom koridoru - obračun u paušalnom iznosu za cijelu prometnicu</t>
  </si>
  <si>
    <t>ARMIRANO BETONSKI RADOVI</t>
  </si>
  <si>
    <t xml:space="preserve">  ukupno
 (kn)</t>
  </si>
  <si>
    <r>
      <t xml:space="preserve">Čelik  rebrasti B500B (RA2 400/500)  za armiranje izmještenog  zida uz prometnicu 
</t>
    </r>
    <r>
      <rPr>
        <sz val="11"/>
        <rFont val="Times New Roman"/>
        <family val="1"/>
      </rPr>
      <t>Nabava i ugradnja čelika za armiranje betona prema specifikacijama iz projekta. Obračun je po kg ugrađene armature, a u cijenu je uključena nabava čelika za armiranje; razvrstavanje i čišćenje, sječa i savijanje, doprema na gradilište, prijevozi i prijenosi, postava, podlaganje i vezanje, uključivo sav rad i materijal potreban za dovršenje i postavu u projektirani položaj. 
Izvedba, kontrola kakvoće i obračun oprema Općim tehničkim uvjetima za radove na cestama, IGH 2001. (OTU), 1. i 7. Poglavlje; odredba 7-00.2. i 7-01.5.</t>
    </r>
  </si>
  <si>
    <t>Obračun po kg</t>
  </si>
  <si>
    <t>kg</t>
  </si>
  <si>
    <r>
      <t xml:space="preserve">Armaturne mreže B500B (MAG 500/560) za armiranje izmještenog  zida uz prometnicu
</t>
    </r>
    <r>
      <rPr>
        <sz val="11"/>
        <rFont val="Times New Roman"/>
        <family val="1"/>
      </rPr>
      <t>Nabava i ugradnja čelika za armiranje betona prema specifikacijama iz projekta. Obračun je po kg ugrađene armature, a u cijenu je uključena nabava čelika za armiranje; razvrstavanje i čišćenje, sječa i savijanje, doprema na gradilište, prijevozi i prijenosi, postava, podlaganje i vezanje, uključivo sav rad i materijal potreban za dovršenje i postavu u projektirani položaj. 
Izvedba, kontrola kakvoće i obračun oprema Općim tehničkim uvjetima za radove na cestama, IGH 2001. (OTU), 1. i 7. Poglavlje; odredba 7-00.2. i 7-01.5.</t>
    </r>
  </si>
  <si>
    <t>Obračun po m3</t>
  </si>
  <si>
    <t>m3</t>
  </si>
  <si>
    <r>
      <t xml:space="preserve">Betoniranje temelja zida i zida betonom klase C25/30
</t>
    </r>
    <r>
      <rPr>
        <sz val="11"/>
        <rFont val="Times New Roman"/>
        <family val="1"/>
      </rPr>
      <t>u svemu prema nacrtima, detaljima i uvjetima iz projekta. Obračun je po m3 ugrađenog betona po projektiranim mjerama, a u cijenu je uključena nabava betona, svi prijevozi i prijenosi, izrada, sklapanje i rasklapanje oplate (oplate vidljivih ploha moraju biti glatke), rad na ugradnji i njezi betona, te sav drugi potreban rad i materijal.
Izvedba, kontrola kakvoće i obračun oprema Općim tehničkim uvjetima za radove na cestama, IGH 2001. (OTU), 1. i 7. Poglavlje; odredba 7-00.</t>
    </r>
  </si>
  <si>
    <r>
      <t>Izrada uzdužnih oznaka</t>
    </r>
    <r>
      <rPr>
        <sz val="11"/>
        <rFont val="Times New Roman"/>
        <family val="1"/>
      </rPr>
      <t xml:space="preserve"> na kolniku, vrste veličine i boje prema projektu prometne opreme i signalizacije, (IV. klase retrorefleksije prema HRN EN 1436:2001 en - engineer intensity), a u skladu s Pravilnikom o prometnim znakovima, opremi i signalizaciji na cestama (NN 33/05, 64/05, 155/05, 14/11) i HRN EN 1436, HRN EN 1871, HRN EN 1461-1 i 2, HRN U.S4.221, HRN U.S4.222, HRN U.S4.223.
U cijenu je uključeno čišćenje kolnika neposredno prije izrade oznaka, predmarkiranja, nabava i prijevoz materijala (boja, razrjeđivač, reflektirajuće kuglice), prethodna dopuštenja i atesti te tekuća kontrola kvalitete, sav rad, pribor i oprema za izradu oznaka. Obračun je po m´ izrađenih oznaka.
</t>
    </r>
  </si>
  <si>
    <t>Armirano-betonski radovi</t>
  </si>
  <si>
    <t>ukupno zemljani radovi (kn):</t>
  </si>
  <si>
    <t>Odvodnja</t>
  </si>
  <si>
    <t>ODVODNJA (RUBNJACI)</t>
  </si>
  <si>
    <r>
      <t>Izrada strelica za označavanje dva smjera (H22) bijele boje</t>
    </r>
    <r>
      <rPr>
        <sz val="11"/>
        <rFont val="Times New Roman"/>
        <family val="1"/>
      </rPr>
      <t>. Oznake na kolniku izvode se prema projektu prometne opreme i signalizacije, a u skladu s važećim Pravilnikom o prometnim znakovima, opremi i signalizaciji na cestama i važećim hrvatskim normama koje reguliraju to područje (HRN 1436).U cijenu ulazi sav rad, materijal prijevoz i sve ostalo što je potrebno za potpuni dovršetak posla uključujući potrebna ispitivanja kakvoće materijala i rada. Obračun je po komadu izvedenih oznaka.
Izvedba, kontrola kakvoće i obračun prema OTU 9-02 i 9-02.3.</t>
    </r>
    <r>
      <rPr>
        <b/>
        <sz val="11"/>
        <rFont val="Times New Roman"/>
        <family val="1"/>
      </rPr>
      <t xml:space="preserve">
</t>
    </r>
  </si>
  <si>
    <t>Nerazvrstana prometnica s oborinskom kanalizacijom u Zadru  -</t>
  </si>
  <si>
    <r>
      <t xml:space="preserve">Strojna izrada  nosivog sloja AC 22 base, </t>
    </r>
    <r>
      <rPr>
        <sz val="11"/>
        <rFont val="Times New Roman"/>
        <family val="1"/>
      </rPr>
      <t xml:space="preserve">proizvedenog i ugrađenog po vrućem postupku, vrste bitumena i mješavine prema potvrđenom radnom sastavu, </t>
    </r>
    <r>
      <rPr>
        <b/>
        <sz val="11"/>
        <rFont val="Times New Roman"/>
        <family val="1"/>
      </rPr>
      <t xml:space="preserve"> debljine sloja 6,0 cm.</t>
    </r>
    <r>
      <rPr>
        <sz val="11"/>
        <rFont val="Times New Roman"/>
        <family val="1"/>
      </rPr>
      <t xml:space="preserve"> U cijenu je uključena nabava prethodno strojno  proizvedene mješavine od kamenog brašna, kamenog materijala i bitumena kao veziva, nazivne veličine najvećeg zrna, vrste kamenog materijala i bitumena kao veziva, nazivne veličine najvećeg zrna, vrste kamenog materijala i granulometrijskog sastava prema odredbama u projektu u skladu sa PTU, te utovar, prijevoz, i strojna ugradnja (razastiranje i zbijanje). Izvedba, kontrola kakvoće i obračun prema novim tehničkim propisima u elaboratu ''</t>
    </r>
    <r>
      <rPr>
        <i/>
        <sz val="11"/>
        <rFont val="Times New Roman"/>
        <family val="1"/>
      </rPr>
      <t xml:space="preserve">Razrada tehničkih svojstava i zahtjeva za građevne proizvode za proizvodnju asfaltnih  mješavina i za asfaltne slojeve kolnika'' </t>
    </r>
    <r>
      <rPr>
        <sz val="11"/>
        <rFont val="Times New Roman"/>
        <family val="1"/>
      </rPr>
      <t>broj 64-17-08/2012 iz ožujka 2012.</t>
    </r>
  </si>
  <si>
    <t>PROMETNICA - Građevinski radovi:</t>
  </si>
  <si>
    <t>PROMETNICA - Oprema ceste:</t>
  </si>
  <si>
    <t>SVEUKUPNO bez PDV-a:</t>
  </si>
  <si>
    <t>OBORINSKA KANALIZACIJA</t>
  </si>
  <si>
    <t>Dim.</t>
  </si>
  <si>
    <t>Kol.</t>
  </si>
  <si>
    <t>Jedinična cijena</t>
  </si>
  <si>
    <t>Ukupna cijena</t>
  </si>
  <si>
    <t>1.</t>
  </si>
  <si>
    <t>ISKOLČENJE TRASE SUSTAVA  I OBJEKATA</t>
  </si>
  <si>
    <r>
      <t>Iskolčenje trase i objekata obuhvaća sva geodetska mjerenje, kojima se podaci iz projekta prenose na teren ili s terena u projekte, osiguranje osi iskolčene trase, profiliranje, obnavljanje i održavanje iskolčenih oznaka na terenu za sve vrijeme građenja, odnosno do predaje radova investitoru. Izvođač je dužan sve točke osigurati položajno i visinski tako da ih je u tijeku ili po završenom radu moguće lako obnoviti. Prije početka iskopa izvođač je dužan navedeni plan iskolčenja predati nadzornom inženjeru na uvid radi kontrole ispravnosti postupka. Izvođač ne smije početi sa radovima prije nego što dobije suglasnost nadzornog inženjera na ovu dokumentaciju. Iskolčenje trase provesti na temelju podataka iz projekta.  Cijena obuhvaća i izradu elaborata iskolčenja te geodetske snimke izvedenog stanja s prijevom nadležnom uredu za katastarske poslove. Stavkom obuhvaćeno cijelo cestovno zemljište (cesta, manipulativne površine, nogostupi, odvodnja,...)</t>
    </r>
    <r>
      <rPr>
        <i/>
        <sz val="11"/>
        <rFont val="Times New Roman"/>
        <family val="1"/>
      </rPr>
      <t xml:space="preserve"> Stavka 1-02.1</t>
    </r>
    <r>
      <rPr>
        <sz val="11"/>
        <rFont val="Times New Roman"/>
        <family val="1"/>
      </rPr>
      <t xml:space="preserve">
</t>
    </r>
  </si>
  <si>
    <t>kanalizacijska mreža</t>
  </si>
  <si>
    <t>m'</t>
  </si>
  <si>
    <t>revizijska okna</t>
  </si>
  <si>
    <t>slivnici</t>
  </si>
  <si>
    <t>trase priključaka slivnika</t>
  </si>
  <si>
    <t>trase kućnih priključaka</t>
  </si>
  <si>
    <t>2.</t>
  </si>
  <si>
    <t>RADOVI NA OSIGURANJU KRIŽANJA S POSTOJEĆIM, ODNOSNO NOVOIZGRAĐENIM INSTALACIJAMA</t>
  </si>
  <si>
    <t>Lociranje i označavanje svih postojećih podzemnih instalacija, koje prolaze uz ili se križaju s trasom novoprojektiranih cjevovoda, a prema situaciji i podacima odgovornih osoba nadležnih službi pripadajućih instalacija. Radovi se moraju obavljati uz prisustvo predstavnika nadležnih komunalnih poduzeća. Posebnu pozornost je potrebno posvetiti da ne dođe do oštećenja instalacija. Stavkom su predviđeni svi troškovi označavanja i pomoćni materijal (zaštitna cijev PEHD DN 150 SN8 ))</t>
  </si>
  <si>
    <t>Obračun po komadu</t>
  </si>
  <si>
    <t>3.</t>
  </si>
  <si>
    <t>ISKOLČENJE POSTOJEĆE INSTALACIJE</t>
  </si>
  <si>
    <r>
      <t xml:space="preserve">Iskolčenje postojeće instalacije prema situaciji i podacima nadležnih službi, instalacija vodovoda, EK instalacija kao i  kanalizacijskih cijevi i okana koja nisu ucrtana u katastru.
</t>
    </r>
  </si>
  <si>
    <t>Obračun po m'</t>
  </si>
  <si>
    <t>4.</t>
  </si>
  <si>
    <t xml:space="preserve">SLUŽBENI POZIV VODOVODU d.o.o. ZADAR </t>
  </si>
  <si>
    <r>
      <t xml:space="preserve">Službeni poziv Vodovodu d.o.o. Zadar, izlazak i obilježavanje svih vodovodnih instalacija u opsegu projektnog zahvata.
</t>
    </r>
  </si>
  <si>
    <t>Obračun po kompletu</t>
  </si>
  <si>
    <t>5.</t>
  </si>
  <si>
    <t>PRIVREMENA REGULACIJA PROMETA</t>
  </si>
  <si>
    <r>
      <t xml:space="preserve">Postavljanje, održavanje i uklanjanje privremene oznake radova na cesti i zabrane prometa, te vraćanje postojeće horizontalne i vertikalne signalizacije nakon završetka radova
</t>
    </r>
  </si>
  <si>
    <t>PRIPREMNI RADOVI UKUPNO Kn</t>
  </si>
  <si>
    <t>STROJNI I RUČNI ISKOP POPREČNIH "ŠLICEVA"</t>
  </si>
  <si>
    <t>Iskop "šliceva" poprečnog presjeka 1,5x2,0x0,6 m (cca 1,80 m3 po prekopu) radi utvrđivanja točnog položaja postojećih instalacija, nakon označavanja potencijalnog križanja od strane komunalnih tvrtki i nakon rezanja asfalta.</t>
  </si>
  <si>
    <t>Obračun po broju poprečnih šliceva</t>
  </si>
  <si>
    <t>ISKOP ROVA ZA KANALIZACIJU,  SLIVNIČKE VEZE I KUĆNE PRIKLJUČKE</t>
  </si>
  <si>
    <r>
      <rPr>
        <sz val="11"/>
        <color indexed="8"/>
        <rFont val="Times New Roman"/>
        <family val="1"/>
      </rPr>
      <t>Strojni (90%) i ručni (10%) iskop rova za izvedbu kanalizacije,  iskop za slivničke veze i kućne priključke s utovarom, odvozom viška materijala nakon zasipavanja na deponiju po izboru izvođača.</t>
    </r>
    <r>
      <rPr>
        <sz val="11"/>
        <rFont val="Times New Roman"/>
        <family val="1"/>
      </rPr>
      <t xml:space="preserve"> Deponiranje i uređenje deponije. Kod iskopa mora se paziti na pravilno odsjecanje stranica i dna rova. Iskopani materijal odlaže se na jednu stranu rova najmanje 1,0 m da bi se omogućilo nesmetano raznošenje cijevi duž rova i spuštanje u rov. U cijenu su uključeni i svi eventualni pomoćni radovi (oplata, crpljenja, vertikalni prijenosi, privremeno odlaganje i sl.), poravnanje dna, eventualna potrebna mjestimična sanacija dna iskopa, utovar u prijevozno sredstvo viška materijala s čišćenjem terena u pojasu rova. U jediničnu cijenu uračunato je uklanjanje obrušenog materijala u rovu (u bilo kojoj fazi radova, odnosno radi vremenskih nepogoda), te eventualno crpljenje podzemne ili nadošle vode. Dubina rova prema uzdužnom profilu, a širina prema poprečnim profilima. Obračun količina se vrši po stvarno izvedenom iskopu, ali do dimenzija predviđenih u projektu odnosno odluci nadzornog inženjera. </t>
    </r>
    <r>
      <rPr>
        <i/>
        <sz val="11"/>
        <rFont val="Times New Roman"/>
        <family val="1"/>
      </rPr>
      <t>Stavka 3-04.1</t>
    </r>
  </si>
  <si>
    <t>Obračun po m3 iskopanog materijala.</t>
  </si>
  <si>
    <r>
      <t>m</t>
    </r>
    <r>
      <rPr>
        <vertAlign val="superscript"/>
        <sz val="11"/>
        <color indexed="8"/>
        <rFont val="Times New Roman"/>
        <family val="1"/>
      </rPr>
      <t>3</t>
    </r>
  </si>
  <si>
    <t>ISKOP PROŠIRENJA ROVA ZA REVIZIJSKA OKNA</t>
  </si>
  <si>
    <r>
      <rPr>
        <sz val="11"/>
        <rFont val="Times New Roman"/>
        <family val="1"/>
      </rPr>
      <t>Strojni iskop rova</t>
    </r>
    <r>
      <rPr>
        <b/>
        <sz val="11"/>
        <rFont val="Times New Roman"/>
        <family val="1"/>
      </rPr>
      <t xml:space="preserve"> </t>
    </r>
    <r>
      <rPr>
        <sz val="11"/>
        <rFont val="Times New Roman"/>
        <family val="1"/>
      </rPr>
      <t xml:space="preserve">prema dimenzijama iz projekta, odnosno prema uputama nadzornog inženjera, s poravnanjem dna. U cijenu je uključeno razupiranje, eventualno crpljenje oborinske i podzemne vode, vertikalni prijenos s odlaganjem iskopanog materijala, zatrpavanje temelja i utovar viška iskopa nakon zatrpavanja u prijevozno sredstvo te čišćenje terena. </t>
    </r>
    <r>
      <rPr>
        <i/>
        <sz val="11"/>
        <rFont val="Times New Roman"/>
        <family val="1"/>
      </rPr>
      <t>Sve ostalo prema stavci II.2.</t>
    </r>
  </si>
  <si>
    <r>
      <t>Obračun po m</t>
    </r>
    <r>
      <rPr>
        <vertAlign val="superscript"/>
        <sz val="11"/>
        <color indexed="8"/>
        <rFont val="Times New Roman"/>
        <family val="1"/>
      </rPr>
      <t>3</t>
    </r>
    <r>
      <rPr>
        <sz val="11"/>
        <color indexed="8"/>
        <rFont val="Times New Roman"/>
        <family val="1"/>
      </rPr>
      <t xml:space="preserve"> iskopanog materijala.</t>
    </r>
  </si>
  <si>
    <t>STROJNI ISKOP ROVA ZA SLIVNIK</t>
  </si>
  <si>
    <r>
      <t xml:space="preserve">Strojni iskop rova za slivnik s odbacivanjem iskopanog materijala na jednu stranu na udaljenost najmanje 1,0 m od ruba rova. Širina rova i dubina rova prema projektu. </t>
    </r>
    <r>
      <rPr>
        <i/>
        <sz val="11"/>
        <rFont val="Times New Roman"/>
        <family val="1"/>
      </rPr>
      <t>Sve ostalo prema stavci II.2.</t>
    </r>
  </si>
  <si>
    <t>OSIGURANJE SIGURNOG RADA U ROVU (OPLATA)</t>
  </si>
  <si>
    <t>Osiguranje sigurnog rada u rovu potrebnim razupiranjem bočnih strana. Jedinična cijena obuhvaća razupiranje bočnih strana prema tehnologiji i načinu izvedbe izvođača radova. Predviđeno je 100% razupiranja.</t>
  </si>
  <si>
    <r>
      <t>Obračun po m</t>
    </r>
    <r>
      <rPr>
        <vertAlign val="superscript"/>
        <sz val="11"/>
        <rFont val="Times New Roman"/>
        <family val="1"/>
      </rPr>
      <t>2</t>
    </r>
    <r>
      <rPr>
        <sz val="11"/>
        <rFont val="Times New Roman"/>
        <family val="1"/>
      </rPr>
      <t xml:space="preserve"> </t>
    </r>
  </si>
  <si>
    <t>6.</t>
  </si>
  <si>
    <t>PLANIRANJE I KONTROLA DNA ROVA CJEVOVODA,  SLIVNIČKIH VEZA I KUĆNIH PRIKLJUČAKA</t>
  </si>
  <si>
    <t>Planiranje i kontrola dna rova cjevovoda prema projektiranoj širini i uzdužnom padu dna rova. Dno rova mora biti isplanirano na točnost +/- 2 cm i mora biti dovoljne zbijenost. Stavkom je predviđeno otesavanje, planiranje i djelomično nabijanje dna rova s izbacivanjem suvišnog materijala iz rova na udaljenost min 1 m od ruba rova. Ako dođe do prekopa treba ga ispuniti tamponom i nabiti vibronabijačima.</t>
  </si>
  <si>
    <t>7.</t>
  </si>
  <si>
    <t>IZRADA BETONSKE POSTELJICE</t>
  </si>
  <si>
    <t>Izrada betonske posteljice za PEHD kanalizacijske cijevi betonom klase C12/15. Debljina podloge je 10 cm, širina prema poprečnom presjeku, a duljina prema uzdužnom profilu. Dno mora biti očišćeno po čitavoj dužini i širini koritastog dijela.</t>
  </si>
  <si>
    <t>posteljica u debljini od 15 cm</t>
  </si>
  <si>
    <t>8.</t>
  </si>
  <si>
    <t>IZRADA OBLOGE CIJEVI PIJESKOM</t>
  </si>
  <si>
    <t>Zatrpavanje cjevovoda vrši se nakon polaganja i montaže cjevovoda. Prije samog početka obavezno pregledati cjevovod i ustanoviti da slučajno nema nekih tehničkih oštećenja. Kada se ustanovi da je položeni cjevovod ispravan, bez oštećenja, može se pristupiti zatrpavanju. Zatrpavanje se vrši etapno i nakon ispitivanja. Prije ispitivanja zatrpati samo tijelo cijevi dok spojevi moraju ostati slobodni tako da zatrpani dio čini humak cca 1/2 - 1/3 visine rova i to sitnim kvalitetnim zemljanim ili pjeskovitim materijalom veličine zrna do 8 mm. Nakon završenog ispitivanja spojna mjesta zatrpati razastiranjem humka od opterećenja tako da se iznad cijele dužine cijevi i širine rova dobije nadsloj od 30 cm. Kad su cijevi tako zatrpane, može se pristupiti konačnom zatrpavanju uz lako mehaničko nabijanje.</t>
  </si>
  <si>
    <t>obloga pijeskom u debljini od 30 cm</t>
  </si>
  <si>
    <t>9.</t>
  </si>
  <si>
    <t>IZRADA POSTELJICE ZA REVIZIJSKA OKNA, SLIVNIKE I KUĆNE PRIKLJUČKE</t>
  </si>
  <si>
    <t>Nabava doprema i ugradnja do potrebne zbijenosti (97% po Proctoru) pijeska/šljunka max. promjera zrna do 32 mm za posteljicu revizijskih i slivničkih okana u debljini d=15,0 cm</t>
  </si>
  <si>
    <r>
      <t>Obračun po m</t>
    </r>
    <r>
      <rPr>
        <vertAlign val="superscript"/>
        <sz val="11"/>
        <rFont val="Times New Roman"/>
        <family val="1"/>
      </rPr>
      <t>3</t>
    </r>
    <r>
      <rPr>
        <sz val="11"/>
        <rFont val="Times New Roman"/>
        <family val="1"/>
      </rPr>
      <t xml:space="preserve"> ugrađenog materijala.</t>
    </r>
  </si>
  <si>
    <t>revizijsko okno</t>
  </si>
  <si>
    <t>slivnik</t>
  </si>
  <si>
    <t>kućni priključak</t>
  </si>
  <si>
    <t>10.</t>
  </si>
  <si>
    <t>ZATRPAVANJE ROVA KANALIZACIJE,  SLIVNIČKIH VEZA I SANITARNIH PRIKLJUČAKA</t>
  </si>
  <si>
    <r>
      <t>Zatrpavanje rova zamjenskim kamenim materijalom i materijalom iz iskopa. Na mjestima ispod površine kolničke konstrukcije, zatrpavanje se vrši skroz do nivoa posteljice prometnice.Ako će se rov zasipati materijalom iz iskopa, maksimalno zrno materijala za zasipavanje treba biti Dmax = 63 mm. Na mjestima gdje se rov ne nalazi u kolničkoj konstrukciji, rov se ispunjava zemljom iz iskopa. Ukoliko se rov ispod kolničke konstrukcije zapunjava materijalom iz iskopa, nadzorni inženjer mora odobriti predloženi način zasipavanja i zbijanja. Rad obuhvaća razastiranje i planiranje materijala u slojevima, sabijanje laganim sredstvima za sabijanje tla ili ručno nabijačima. Materijal se zbija u slojevima od 30 cm do minimalno Ms≥40MN/m2.</t>
    </r>
    <r>
      <rPr>
        <i/>
        <sz val="11"/>
        <rFont val="Times New Roman"/>
        <family val="1"/>
      </rPr>
      <t xml:space="preserve"> Stavka 3-04.6</t>
    </r>
  </si>
  <si>
    <t>Obračun po m3  profila izvedenog nasipa.</t>
  </si>
  <si>
    <t>11.</t>
  </si>
  <si>
    <t>ZATRPAVANJE PROŠIRENJA ROVA OKO REVIZIJSKIH OKANA I SLIVNIKA</t>
  </si>
  <si>
    <t>Zatrpavanje rova zamijenskim kamenim materijalom s krupnoćom zrna do 32 mm, minimalne širine 20 cm uz sabijenost od 97% po Proctoru. Zatrpavanje se vrši do nivoa posteljice prometnice. Spojna mjesta na cjevovodu ostaviti otvorena do uspješne provedbe tlačne probe.</t>
  </si>
  <si>
    <r>
      <t>Obračun po m</t>
    </r>
    <r>
      <rPr>
        <vertAlign val="superscript"/>
        <sz val="11"/>
        <color indexed="8"/>
        <rFont val="Times New Roman"/>
        <family val="1"/>
      </rPr>
      <t>3</t>
    </r>
    <r>
      <rPr>
        <sz val="11"/>
        <color indexed="8"/>
        <rFont val="Times New Roman"/>
        <family val="1"/>
      </rPr>
      <t xml:space="preserve"> sraslog materijala.</t>
    </r>
  </si>
  <si>
    <t>12.</t>
  </si>
  <si>
    <t>ODVOZ VIŠKA MATERIJALA</t>
  </si>
  <si>
    <t xml:space="preserve">Odvoz viška materijala nakon zatrpavanja rovova, na stalnu deponiju na udaljenost &gt; 5 km te deponiranje materijala iskopa. Materijal odvesti na deponiju koju odredi nadzorni inženjer u dogovoru s investitorom i nadležnom općinskom službom. U jediničnu cijenu uračunat utovar, prijevoz do mjesta deponije te istovar i grubo planiranje na deponiji. </t>
  </si>
  <si>
    <t>ZEMLJANI RADOVI UKUPNO Kn</t>
  </si>
  <si>
    <t>III</t>
  </si>
  <si>
    <t xml:space="preserve">TESARSKI RADOVI </t>
  </si>
  <si>
    <t>IZRADA I POSTAVA ZAŠTITNE OGRADE</t>
  </si>
  <si>
    <t>Stavkom je obuhvaćen rad i materijal za izradu zaštitne ograde duž rov, zbog zaštite rova i prolaznika za vrijeme iskopa, a u skladu su sa propisima zaštite na radu. Ograda se postavlja na rub radnog pojasa, tako da ne ometa radove.  Ustavku je uračunata dobava, postava i demontaža ograde nakon završetka radova.</t>
  </si>
  <si>
    <t>Obračun po m dužnom rova</t>
  </si>
  <si>
    <t>IZRADA PRIJELAZA - MOSTIĆA</t>
  </si>
  <si>
    <t>Izrada prijelaza - mostića od drvene građe preko iskopanog rova na mjestima gdje je nužno omogućiti promet pješaka. Duljina prijelaza je cca 2.5 m. Određen broj prijelaza koristit će se za sve kanale, s obzirom da se svi kanali neće iskapati istovremeno. U stavku je uračunata demontaža prijelaza nakon dovršetka radova.</t>
  </si>
  <si>
    <t>TESARSKI RADOVI  UKUPNO Kn</t>
  </si>
  <si>
    <t>IV</t>
  </si>
  <si>
    <t xml:space="preserve">MONTERSKI RADOVI </t>
  </si>
  <si>
    <t xml:space="preserve">NABAVA, DOPREMA I UGRADNJA ODVODNIH CIJEVI OBORINSKE KANALIZACIJE. </t>
  </si>
  <si>
    <r>
      <t xml:space="preserve">Nabava i transport cijevi PEHD tjemene nosivosti SN 8 u palicama dužine 6 metara te PVC cijevi za slivnikčke i sanitarne veze. Tjemena nosivost spojnog elementa mora biti ista kao deklarirana nosivost cijevi tj. u klasi SN8 prema HRN EN ISO 9969. Cijevi se polažu na pješčanu posteljicu sukladno napucima proizvođača, te se spajaju uz pomoć integriranih spojnih elemenata. Zasipavanje iskopa te nabijanje zasipa treba obaviti u skladu s napucima proizvođača u ovisnosti o karakteristikama tla te prisutnosti morske ili podzemne vode. Svojstva materijala za izradu cijevi moraju biti u skladu s  HRN EN 13476-1, HRN EN 13476-3, EN ISO 9001, EN 476, EN 1610, ENV 1046. Svi brtveni elementi moraju biti izrađeni u skladu s EN 681-1.  U jediničnu cijenu uključen sav rad i materijal, dodatni materijal i pribor potreban za potpunu propisnu ugradnju i spajanje kanalizacijskih cijevi. Stavkom su obračunati fazonski komadi, brtvila, obrada spojeva i sve ostalo što je potrebno za potpuno dovršenje rada na ugradnji kanalizacije, uključivo i kontrolu vodonepropusnosti. </t>
    </r>
    <r>
      <rPr>
        <i/>
        <sz val="11"/>
        <rFont val="Times New Roman"/>
        <family val="1"/>
      </rPr>
      <t xml:space="preserve">Stavka 3-04.32 </t>
    </r>
  </si>
  <si>
    <t>Rad se mjeri i obračunava po metru dužnom (m1) ugrađene cijevi.</t>
  </si>
  <si>
    <t>DN 315</t>
  </si>
  <si>
    <t>DN 160</t>
  </si>
  <si>
    <t>Polietilenska HD revizijska montažna okna za kanalizaciju DN 800 sa svim priključcima i spojnicama i njihovo međusobno spajanje, prema specifikaciji okana. Okna se postavljaju na već ranije pripremljenu posteljicu, uz potrebno zbijanje sloja materijala oko okna (95% po Proctoru). Stavkom je obuhvaćeno i eventualno rezanje okna po visini. Specifikacija ulaznih i izlaznih kuteva, te broja i dimenzija priključaka prema projektu</t>
  </si>
  <si>
    <t>Obračun po komadu.</t>
  </si>
  <si>
    <t>NABAVA, DOPREMA I SPUŠTANJE U ROV, TE POSTAVLJANJE SLIVNIKA</t>
  </si>
  <si>
    <t>Okno slivnika izvodi se od polietilenskih HD rebrastih cijevi na način da se jedan otvor cijevi zatvori navarivanjem PEHD ploče i time se dobije vodonepropusnost dna slivnika, a na određenoj visini (prema uzdužnom profilu) zavariti spojnicu za priključke slivničke veze. Ova cijev polaže se na na već ranije pripremljenu posteljicu, uz potrebno zbijanje sloja materijala oko okna (95% po Proctoru). Ležaj rešetke, izvodi se iz betona C25/30 kao vijenac 15/10 cm, tako da rešetka bude na koti nivelete buduće prometnice. Uračunati su svi radovi potrebni za ugradnju okna u funkciji okna (dobava, proboji, ugradba cijevi, obradu proboja i sl).</t>
  </si>
  <si>
    <t>NABAVA, DOPREMA I UGRADNJA OKRUGLIH I LIJEVANO ŽELJEZNIH POKLOPACA.</t>
  </si>
  <si>
    <t>Poklopci DN 600 s okvirom. U stavku je uključeno i betoniranje okvira zajedno s radom i materijalom. Kanalizacijski poklopci su nosivosti N=400kN. Poklopac se ugrađuje na AB prsten dim visine 15 cm, širine 35 cm.</t>
  </si>
  <si>
    <t>DOBAVA I UGRADBA REŠETKI ZA SLIVNIKE</t>
  </si>
  <si>
    <t>Lijevanoželjezne tipske kišne rešetke za slivnike veličine su 600×600 mm, teški tip. Rešetka se ugrađuje na AB prsten dim visine 15 cm, širine 30 cm. Distribucijski prsten je vanjskih dimenzija 102x102 te unutarnjih 42x42 cm od betona C30/37, armatura B500B, 25kg/kom, nosivosti 400 kN. Ugradnja na zbijenu podlogu nakon zatrpavanja okna direktno na nosivi sloj, prostor između kišne rešetke na betonskom prstsenu i stjenki okna treba biti min 5 cm. U cijeni je izrada AB prstena te ugradnja rešetke.</t>
  </si>
  <si>
    <r>
      <t xml:space="preserve">Obračun po komadu </t>
    </r>
    <r>
      <rPr>
        <vertAlign val="superscript"/>
        <sz val="11"/>
        <color indexed="8"/>
        <rFont val="Times New Roman"/>
        <family val="1"/>
      </rPr>
      <t xml:space="preserve"> </t>
    </r>
    <r>
      <rPr>
        <sz val="11"/>
        <color indexed="8"/>
        <rFont val="Times New Roman"/>
        <family val="1"/>
      </rPr>
      <t>ugrađene rešetke.</t>
    </r>
  </si>
  <si>
    <t>PODIZANJE ILI SPUŠTANJE POSTOJEĆIH POKLOPACA KOMUNALNIH INSTALACIJA</t>
  </si>
  <si>
    <r>
      <t xml:space="preserve">Podizanje ili spuštanje postojećih poklopaca komunalnih instalacija
</t>
    </r>
    <r>
      <rPr>
        <sz val="11"/>
        <rFont val="Times New Roman"/>
        <family val="1"/>
      </rPr>
      <t>Stavka obuhvaća podizanje (obnovu), spuštanje ili izmještanje poklopaca (šahtova) postojećih komunalnih instalacija ovisno o projektiranoj niveleti kolno - pješačke površine. Za eventualno oštećenje instalacija Izvođač je dužan podmiriti troškove saniranja za koje je u krajnjem slučaju odgovoran Investitor u ime Izvođača. Ovom stavkom su obuhvaćeni svi radovi i potreban materijal.</t>
    </r>
  </si>
  <si>
    <r>
      <t xml:space="preserve">Obračun po komadu </t>
    </r>
    <r>
      <rPr>
        <vertAlign val="superscript"/>
        <sz val="11"/>
        <color indexed="8"/>
        <rFont val="Times New Roman"/>
        <family val="1"/>
      </rPr>
      <t xml:space="preserve"> </t>
    </r>
    <r>
      <rPr>
        <sz val="11"/>
        <color indexed="8"/>
        <rFont val="Times New Roman"/>
        <family val="1"/>
      </rPr>
      <t>poklopca šahta.</t>
    </r>
  </si>
  <si>
    <t>MONTERSKI RADOVI UKUPNO kn</t>
  </si>
  <si>
    <t>ARMIRANO BETONSKI RADOVI RADOVI</t>
  </si>
  <si>
    <t>IZRADA BETONSKE PODLOGE ISPOD TIPSKIH OKANA I SLIVNIKA</t>
  </si>
  <si>
    <t>Izrada betonske podloge betonom C 12/15, debljine 10 cm. Gornju površinu je potrebnoo poravnati pod letvu. U cijenu je uračunat sav rad i materijal potreban do potpunog dovršenja stavke.</t>
  </si>
  <si>
    <r>
      <t xml:space="preserve">Obračun po m2 </t>
    </r>
    <r>
      <rPr>
        <vertAlign val="superscript"/>
        <sz val="11"/>
        <color indexed="8"/>
        <rFont val="Times New Roman"/>
        <family val="1"/>
      </rPr>
      <t xml:space="preserve"> </t>
    </r>
    <r>
      <rPr>
        <sz val="11"/>
        <color indexed="8"/>
        <rFont val="Times New Roman"/>
        <family val="1"/>
      </rPr>
      <t>površine betona</t>
    </r>
  </si>
  <si>
    <t>NABAVA, DOPREMA I IZRADA AB DISTRIBUCIJSKE PLOČE REVIZIJSKIH PEHD OKANA.</t>
  </si>
  <si>
    <t>Distribucijska ploča je dimenzija 150 x 150 cm, debljine 15 cm, beton C25/30 razreda XC1. Stavka obuhvaća sav rad, materijal i oplatu. Stavkom je također obuhvaćena dobava i ugradnja ankera i matica za fiksiranje poklopaca. Količina betona za jednu ploču je 0,3 m3.</t>
  </si>
  <si>
    <t>Obračun po broju ugrađenih ploča.</t>
  </si>
  <si>
    <t>ARMIRANO BETONSKI RADOVI UKUPNO kn</t>
  </si>
  <si>
    <t>ARMIRAČKI RADOVI</t>
  </si>
  <si>
    <t>DOBAVA, SAVIJANJE, SJEČENJE, PRIJENOS TE POSTAVA BETONSKOG ŽELJEZA ZA IZRADU AB DISTRIBUCIJSKIH PLOČA PEHD OKANA</t>
  </si>
  <si>
    <t>Stavkom je obuhvaćena i izrada kuka (4 kom. po ploči), a za polaganje pokrovnih ploča. Jedinična cijena stvake uključuje sve potrebne radove, materijale, pomoćna sredstva i transporte za kompletnu izvedbu stavke.</t>
  </si>
  <si>
    <t>Obračun po kilogramu.</t>
  </si>
  <si>
    <t>Glatka armatura - čelik B500A (P)</t>
  </si>
  <si>
    <t>Rebrasta armatura - čelik B500B (R)</t>
  </si>
  <si>
    <t>ARMIRAČKI RADOVI UKUPNO kn</t>
  </si>
  <si>
    <t>ZAVRŠNI RADOVI</t>
  </si>
  <si>
    <t>ISPIRANJE GRAVITACIJSKIH PEHD CIJEVI</t>
  </si>
  <si>
    <t>Ispiranje kolektora pod takom nakon završetka svih radova na dionici, tj cijelom kolektoru, u cilju ispiranja i vađenja i deponiranja svih nečistpća iz kolektora kao preduvjet ispitivanju vodonepropusnosti i snimanju kamerom.</t>
  </si>
  <si>
    <t>Obračun po m dužnom</t>
  </si>
  <si>
    <r>
      <rPr>
        <b/>
        <sz val="11"/>
        <rFont val="Times New Roman"/>
        <family val="1"/>
      </rPr>
      <t>ISPITIVANJE KANALIZACIJE I PRIPADAJUĆIH GRAĐEVINA NA VODONEPROPUSNOST.</t>
    </r>
    <r>
      <rPr>
        <sz val="11"/>
        <rFont val="Times New Roman"/>
        <family val="1"/>
      </rPr>
      <t xml:space="preserve"> </t>
    </r>
  </si>
  <si>
    <t xml:space="preserve">Ispitivanje cijevi i pripadajućih građevina na vodonepropusnost po dionicama, u svemu prema uvjetima komunalne tvrtke (HRN EN 1SO/IC 170025:2000 "V" postupak ispitivanja vodom -HR EN 1610). </t>
  </si>
  <si>
    <t>SNIMANJE IZVEDENIH KOLEKTORA</t>
  </si>
  <si>
    <t>Snimanje robot kamerom nakon polaganja i zatrpavanja rova, a prije asfaltiranja dionice. Detekciju stanja vršiti prema zahtjevima norme HRN EN 13508-2/AC:2007. Predati kao digitalnu snimku na CD-u u dva primjerka uvezanog elaborata ukljućujući i pisani izvještaj s prijedlogom eventualne sanacije.</t>
  </si>
  <si>
    <t>ZAVRŠNI RADOVI UKUPNO Kn</t>
  </si>
  <si>
    <t>OSTALI RADOVI</t>
  </si>
  <si>
    <t>IZRADA GEODETSKOG SNIMKA IZVEDENOG STANJA</t>
  </si>
  <si>
    <t>Snimljena trasa cjevovoda mora sadržavati uris pripadajućih objekata na cjevovodima (okna, mjesta promjene profila, promjene vrsta materijala, mjesta križanja s instalacijama...). Periodično izrađeni radni materijal geodetske snimke davati na kontrolu stručnim službama Investitora u cilju dobivanja što kvalitetnije završne snimke izvedenog stanja. Predati kao digitalnu geodetsku snimku u dwg formatu na CD-u uz dva primjerka uvezanog elaborata.</t>
  </si>
  <si>
    <t>Obračun po m cjevovoda i kom. okana</t>
  </si>
  <si>
    <t>cjevovod</t>
  </si>
  <si>
    <t>OSTALI RADOVI UKUPNO Kn</t>
  </si>
  <si>
    <t>Tesarski radovi</t>
  </si>
  <si>
    <t>Monterski radovi</t>
  </si>
  <si>
    <t>Armirano betonski radovi</t>
  </si>
  <si>
    <t>Armirački radovi</t>
  </si>
  <si>
    <t>Završni radovi</t>
  </si>
  <si>
    <t>Ostali radovi</t>
  </si>
  <si>
    <t>IZGRADNJA JAVNE RASVJETE</t>
  </si>
  <si>
    <t>GRAĐEVINSKI MATERIJAL I RADOVI</t>
  </si>
  <si>
    <t>Naziv stavke</t>
  </si>
  <si>
    <t>Jed. mjere</t>
  </si>
  <si>
    <t xml:space="preserve">Količina </t>
  </si>
  <si>
    <t>Iznos</t>
  </si>
  <si>
    <t>Iskop i zatrpavanje kanala dubine 0,8m bez obzira na kategoriju tla. Dno poravnato i pripremljeno za pješćani zasip. Uračunat odvoz viška materijala u sraslom stanju. Skošenja iskopa nastala iskopom ili zadana projektom ugraditi u jedničnu cijenu</t>
  </si>
  <si>
    <t>● širina iskopa 0,4m - kanal za 1 do 2 NN kabela</t>
  </si>
  <si>
    <t>m</t>
  </si>
  <si>
    <t>Iskop i zatrpavanje kanala preko prometnice dubine 1,2m bez obzira na kategoriju tla. Dno poravnato i pripremljeno za pješćani zasip. Uračunat odvoz viška materijala u sraslom stanju.</t>
  </si>
  <si>
    <t>● širina iskopa 0,5m - kanal za 1 NN kabel</t>
  </si>
  <si>
    <t>Dobava pijeska granulacije 0-3 mm za izradu kabelske posteljice te ugradnja duž kabelskog kanala</t>
  </si>
  <si>
    <t>Dobava i ugradnja tampona u kabelski kanal</t>
  </si>
  <si>
    <t>Dobava i ugradnja plastične cijevi  za zaštitu kabela i bakrenog užeta ispod prometnice (u cijenu uračunati i oblaganje cijevi betonom C8/10 (mršavi beton) debljine 0,1m i slojem betona C12/15 debljine 0,15m):</t>
  </si>
  <si>
    <t>● PVC Ø110mm</t>
  </si>
  <si>
    <t>Dobava i ugradnja u zemljani kanal kabel tipa XP00-A 4x25mm2. Uključeno provlačenje kroz postavljene proturne cijevi</t>
  </si>
  <si>
    <t>Dobava i ugradnja u zemljani kanal PVC štitnika dužine 1m za mehaničku zaštitu kabela</t>
  </si>
  <si>
    <t>Dobava i ugradnja plastične vrpce upozorenja "POZOR-ENERGETSKI KABEL"</t>
  </si>
  <si>
    <t>Dobava i ugradnja u zemljani kanal bakarnog užeta Cu 50mm2</t>
  </si>
  <si>
    <t>Dobava i ugradnja odvojne stezaljke kao tip OSH 50/50 mm (dvije po spoju) ili jednakovrijedan</t>
  </si>
  <si>
    <t>Iskop rupe za izradu betonskog temelja rasvjetnog stupa, dimenzije. Uračunat odvoz viška materijala u sraslom stanju.</t>
  </si>
  <si>
    <t xml:space="preserve">● 160x160x110cm </t>
  </si>
  <si>
    <t>Dobava betona i izrada betonskog temelja u oplati dimenzija 100x100x110cm. U cijenu uračunati 1,1 m3 betona C25/30, ugradnju dvije PVC cijevi Ø50mm za uvlačenje kabela, dužine 1m i 4 temeljna vijka M24</t>
  </si>
  <si>
    <t>Dobava betonskog stupa kao tip BS 1000/9 m ili jednakovrijedan</t>
  </si>
  <si>
    <t>Izrada betonskog temelja za betonski stup, sa iskopom temelja bez obzira na kategoriju zemljišta, odvozom iskopanog materijala, dobavom betona C25/30, betoniranjem temelja, učvršćenje zbijenim pijeskom i zalijevanje cementnim mortom nakon centriranja stup</t>
  </si>
  <si>
    <t>●  veličine 90x90x200 cm za stup kao tip BS 1000/9 ili jednakovrijedan (otvor u temelju f 500 mm)</t>
  </si>
  <si>
    <t>Transport, podizanje, centriranje i učvršćivanje betonskog stupa. Betonski stup izvoditelj preuzima na skladištu Naručitelja.</t>
  </si>
  <si>
    <t>Demontaža drvenih stupova i betonskih nogara,  sanacija stupnog mjesta, te prijevoz starih stupova i betonskih nogara na skladište Naručitelja</t>
  </si>
  <si>
    <t>Ugradnja ostalog nespecificiranog građevinskog materijala</t>
  </si>
  <si>
    <t>Iskolčenje kabelske trase</t>
  </si>
  <si>
    <t>Iskoličenje pozicije rasvjetnih stupova i samostojećih razvodnih ormara</t>
  </si>
  <si>
    <t>Izrada geodetsko - katastarskog elaborata  položenih vodova JR</t>
  </si>
  <si>
    <t>Označavanje postojećih podzemnih instalacija po cijeloj trasi:</t>
  </si>
  <si>
    <t>●  vodovoda</t>
  </si>
  <si>
    <t>●  telekomunikacije mreže</t>
  </si>
  <si>
    <t>●  odvodnje</t>
  </si>
  <si>
    <t>●  plina</t>
  </si>
  <si>
    <t>●  elektroenergetske mreže</t>
  </si>
  <si>
    <t>UKUPNO (Kn):</t>
  </si>
  <si>
    <t>ELEKTROMONTAŽNI MATERIJAL I RADOVI</t>
  </si>
  <si>
    <t>Dobava i ugradnja cestovne svjetiljke. Svjetiljka mora zadovoljiti sljedeće karakteristike:</t>
  </si>
  <si>
    <t>Minmalni svjetlosni tok izvora: 4029lm</t>
  </si>
  <si>
    <t>Maksimalna ukupna snaga lampe: 32,5W</t>
  </si>
  <si>
    <t>Korelirana temperatura nijanse bijelog svijetla:  3000K</t>
  </si>
  <si>
    <t>CRI  indeks – indeks uzvrata boje minimalno 80</t>
  </si>
  <si>
    <t>Minimalna efikasnost svjetiljke: 111,57 lm/W</t>
  </si>
  <si>
    <t>Minimalna svjetlosna iskoristivost svjetiljke: 90%</t>
  </si>
  <si>
    <t>Električna klasa zaštite II, prenaponska zaštita 10 kV</t>
  </si>
  <si>
    <t>Razred jakosti svjetlosti: G3</t>
  </si>
  <si>
    <t>Razred blještanja: D5</t>
  </si>
  <si>
    <t>Izvedba zaštitnog stakla: UV stabilni polikarbonat ili kaljeno staklo, ravnog oblika</t>
  </si>
  <si>
    <t>Referentne svjetlotehničke vrijednosti:</t>
  </si>
  <si>
    <t>Razred rasvjete: M5 klasa</t>
  </si>
  <si>
    <t>Sjajnost – Lm: min. 0,5 cd/m2</t>
  </si>
  <si>
    <t>Opća jednolikost – U0 (Lmin/Lm): min. 0,35</t>
  </si>
  <si>
    <t xml:space="preserve">Uzdužna jednolikost Ui: min. 0,4 </t>
  </si>
  <si>
    <t>Bliještanje Ti: max. 15%</t>
  </si>
  <si>
    <t>REI faktor: min. 0,3</t>
  </si>
  <si>
    <t>Polazni parametri prometnice:</t>
  </si>
  <si>
    <t>Profil prometnice: cesta s dvosmjernim prometom</t>
  </si>
  <si>
    <t>Raspored svjetiljki: jednostran</t>
  </si>
  <si>
    <t>Širina prometnice: 6,0m</t>
  </si>
  <si>
    <t>Faktor smanjenja: 0,8</t>
  </si>
  <si>
    <t>Zona zaštite od svjetlosnog zagađenja: E2</t>
  </si>
  <si>
    <t>Geometrija rasvjetne opreme:</t>
  </si>
  <si>
    <t>Visina izvora svjetla: 8m</t>
  </si>
  <si>
    <t>Razmak između svjetiljki: 28m</t>
  </si>
  <si>
    <t>Svjetiljka od ruba: -1,10m</t>
  </si>
  <si>
    <t>Napomena:</t>
  </si>
  <si>
    <t>Uz ponudu obavezno dostaviti, ovjeren od bilo kojeg ovlaštenog inženjera elektrotehnike svjetlotehnički proračun za svaki ponuđeni tip svjetiljke s ULOR podacima. Svjetlotehnički proračun dostaviti i u elektronskom obliku (IES ili LDT format) izrađen u programskim paketima Relux Profesional ili Dialux. Potrebna je ovjera istog ovlaštenog projektanta na omotu CD medija na način da se na isti pohrani predmetni svjetlo tehnički proračun sa pripadajućim IES ili LDT file-om. 
Vrijednosni pokazatelj dokaza sposobnosti: Ponuditelj mora dokazati da svjetiljka zadovoljava svjetlotehničke parametre zadane troškovnikom.</t>
  </si>
  <si>
    <t>Ponuđena svjetiljka:</t>
  </si>
  <si>
    <t>Proizvođač:____________________________________________</t>
  </si>
  <si>
    <t>Tip svjetiljke:___________________________________________</t>
  </si>
  <si>
    <t>Dobava i ugradnja na betonski temelj, rasvjetni pocinčani stup konusnog oblika, predviđenog za zonu vjetra III, kao tip ili jednakovrijedan:</t>
  </si>
  <si>
    <t>● ''DALEKOVOD'' KORS 2B-800-3 , visine 8m</t>
  </si>
  <si>
    <t>Dobava montaža i spajanje razdjelnika rasvjetnog stupa komplet s 2 (dva) osigurača 10A, stezaljkama za ulaz-izlaz 3 kabela XP00-A 4x25mm2, te stezaljkama za 2 kabela presjeka 3x2,5 mm2 prema rasvjetnim tijelima.</t>
  </si>
  <si>
    <t>Dobava i ugradnja na uzemljivač bakrene stopice kao tip KSB 50/10 mm ili jednakovrijedan</t>
  </si>
  <si>
    <t xml:space="preserve">Dobava i ugradnja u rasvjetni stup kabel tipa  PP-Y 3x2,5 mm2 </t>
  </si>
  <si>
    <t>Dobava, doprema i ugradnja glave kabelske
4-35 mm2 kao tip EPKT-0015 "Raychem" ili jednakovrijedan</t>
  </si>
  <si>
    <t>Dobava i ugradnja stopice kao tip ili jednakovrijedan:</t>
  </si>
  <si>
    <t>●  KSAB 25/12 "MP"</t>
  </si>
  <si>
    <t>Demontaža postojećih nadzemnih vodova s odvozom na skladište</t>
  </si>
  <si>
    <t>Dobava kabela ELKALEX X00-A 2x16mm2</t>
  </si>
  <si>
    <t>ELKALEX kompresiona stezaljka odcjepna Al 16/16 mm2,  DV.77.70.16 ili jednakovrijedna</t>
  </si>
  <si>
    <t>Dobava ELKALEX stezaljke izolirane, kao tip PFISTERER BR.332.433.003. ili jednakovrijedne</t>
  </si>
  <si>
    <t>Dobava izolacijske krpe kao tip SMOE 380 ili jednakovrijedne</t>
  </si>
  <si>
    <t>Dobava zatezne pocinčane ELKALEX-stezaljke, kao tip MP.25.20.00 (S-20) ili jednakovrijedne</t>
  </si>
  <si>
    <t>Dobava zatezne ELKALEX-stezaljke za kućni priključak,  kao tip MP.07.08 ili jednakovrijedne</t>
  </si>
  <si>
    <t>Montaža ovjesne opreme na betonski stup (po stupu)</t>
  </si>
  <si>
    <t>Podizanje, razvlačenje na koluture, zatezanje i pričvršćenje SKS-a:</t>
  </si>
  <si>
    <t>●  2x16 mm2</t>
  </si>
  <si>
    <t>●  3x70+71,5+2x16 mm2</t>
  </si>
  <si>
    <t>Izrada uzemljenja nul vodiča sa svim potrebnim sitnim materijalom</t>
  </si>
  <si>
    <t>Dobava odvodnika prenapona za ugradnju na SKS</t>
  </si>
  <si>
    <t>Izrada otcjepa na SKS kabelu s kompresionom i/ili vijčanom stezaljkom i izolacijom za:</t>
  </si>
  <si>
    <t>●  SKS 16 mm2</t>
  </si>
  <si>
    <t>Mjerenje i izdavanje mjernog protokola</t>
  </si>
  <si>
    <t>● otpora izolacije</t>
  </si>
  <si>
    <t>● otpora uzemljenja</t>
  </si>
  <si>
    <t>● otpora petlje</t>
  </si>
  <si>
    <t>Isklop i puštanje pod napon</t>
  </si>
  <si>
    <r>
      <t>Maksimalni nagib svjetiljke: 0</t>
    </r>
    <r>
      <rPr>
        <sz val="9"/>
        <rFont val="Times New Roman"/>
        <family val="1"/>
      </rPr>
      <t>°</t>
    </r>
  </si>
  <si>
    <t>Građevinski materijal i radovi</t>
  </si>
  <si>
    <t>Elektromontažni materijal i radovi</t>
  </si>
  <si>
    <t>IZRADA JAVNE RASVJETE</t>
  </si>
  <si>
    <t>PROMETNICA</t>
  </si>
  <si>
    <t>PROMETNICA: Građevinski radovi</t>
  </si>
  <si>
    <t>REKAPITULACIJA SVEUKUPNO</t>
  </si>
  <si>
    <t xml:space="preserve">TENDER -TROŠKOVNIK </t>
  </si>
  <si>
    <t>OBORINSKA ODVODNJA</t>
  </si>
  <si>
    <t>JAVNA RASVJETA</t>
  </si>
  <si>
    <r>
      <t>Za sve učinjene štete i smetnje odgovoran je izvođač radova i on snosi moralnu odgovornost bez prava nadoknade troškova od investitora. I ovaj vid troškova treba ukalkulirati u jediničnu cijenu m</t>
    </r>
    <r>
      <rPr>
        <vertAlign val="superscript"/>
        <sz val="10"/>
        <rFont val="Times New Roman"/>
        <family val="1"/>
      </rPr>
      <t>3</t>
    </r>
    <r>
      <rPr>
        <sz val="10"/>
        <rFont val="Times New Roman"/>
        <family val="1"/>
      </rPr>
      <t xml:space="preserve"> iskopa.</t>
    </r>
  </si>
  <si>
    <t>Biograd na Moru, veljača 2018.</t>
  </si>
  <si>
    <t>sveukupno s PDV-om:</t>
  </si>
  <si>
    <t>PROMETNICA: Oprema ceste</t>
  </si>
  <si>
    <t xml:space="preserve">GLAVNI PROJEKT </t>
  </si>
  <si>
    <t>NABAVA, DOPREMA I SPUŠTANJE U ROV, TE POSTAVLJANJE PEHD REVIZIJSKIH OKANA.</t>
  </si>
  <si>
    <r>
      <t xml:space="preserve">Beton podložni C12/15
</t>
    </r>
    <r>
      <rPr>
        <sz val="11"/>
        <rFont val="Times New Roman"/>
        <family val="1"/>
      </rPr>
      <t>Betoniranje podložnog sloja ispod temelja zida betonom klase C 12/15 prema dimenzijama iz projekta. Obračun je po m3 ugrađenog betona po projektiranim mjerama, a u cijenu je uključena nabava betona, svi prijevozi i prijenosi, potrebne oplate i skele, rad na ugradnji i njezi betona, eventualno crpljenje vode, te sav drugi potreban rad i materijal. Izvedba, kontrola kakvoće i obračun oprema Općim tehničkim uvjetima za radove na cestama, IGH 2001. (OTU), 1., 4. i 7. Poglavlje; odredbe 4-01.2; 7-01., 7-01.4.</t>
    </r>
  </si>
  <si>
    <r>
      <t xml:space="preserve">Izrada rubnjaka </t>
    </r>
    <r>
      <rPr>
        <sz val="11"/>
        <rFont val="Times New Roman"/>
        <family val="1"/>
      </rPr>
      <t xml:space="preserve">od predgotovljenih elemenata tipskog poprečnog presjeka 18/24 cm (odnosno prema nacrtima)  iz betona klase C40/45 na betonskoj podlozi iz betona C12/15, prema detaljima iz projekta. Obračun je po m´ izvedenog rubnjaka, a u cijenu je uključena izvedba podloge i temelja, nabava predgotovljenih elemenata i betona, privremeno uskladištenje  i razvoz, svi prijevozi i prijenosi, priprema obloge, rad na ugradnji s obradom sljubnica, njege betona te sav pomoćni rad i materijali.
Izvedba, kontrola kakvoće i obračun oprema Općim tehničkim uvjetima za radove na cestama, IGH 2001. (OTU), 1. i 3. Poglavlje; odredba 3-04.7.1. </t>
    </r>
  </si>
  <si>
    <r>
      <t xml:space="preserve">Izrada rubnjaka (upušteni rubnjaci) </t>
    </r>
    <r>
      <rPr>
        <sz val="11"/>
        <rFont val="Times New Roman"/>
        <family val="1"/>
      </rPr>
      <t xml:space="preserve">od predgotovljenih elemenata tipskog poprečnog presjeka 18/24 cm (odnosno prema nacrtima)  iz betona klase C40/45 na betonskoj podlozi iz betona C12/15, prema detaljima iz projekta. Obračun je po m´ izvedenog rubnjaka, a u cijenu je uključena izvedba podloge i temelja, nabava predgotovljenih elemenata i betona, privremeno uskladištenje  i razvoz, svi prijevozi i prijenosi, priprema obloge, rad na ugradnji s obradom sljubnica, njege betona te sav pomoćni rad i materijali.
Izvedba, kontrola kakvoće i obračun oprema Općim tehničkim uvjetima za radove na cestama, IGH 2001. (OTU), 1. i 3. Poglavlje; odredba 3-04.7.1. </t>
    </r>
  </si>
</sst>
</file>

<file path=xl/styles.xml><?xml version="1.0" encoding="utf-8"?>
<styleSheet xmlns="http://schemas.openxmlformats.org/spreadsheetml/2006/main">
  <numFmts count="1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 _k_n;[Red]\-#,##0.0\ _k_n"/>
    <numFmt numFmtId="165" formatCode="#,##0.00_ ;[Red]\-#,##0.00\ "/>
  </numFmts>
  <fonts count="102">
    <font>
      <sz val="10"/>
      <name val="MS Sans Serif"/>
      <family val="0"/>
    </font>
    <font>
      <sz val="11"/>
      <color indexed="8"/>
      <name val="Calibri"/>
      <family val="2"/>
    </font>
    <font>
      <sz val="9"/>
      <name val="Microsoft Sans Serif"/>
      <family val="2"/>
    </font>
    <font>
      <b/>
      <sz val="11"/>
      <name val="Times New Roman"/>
      <family val="1"/>
    </font>
    <font>
      <sz val="11"/>
      <name val="Times New Roman"/>
      <family val="1"/>
    </font>
    <font>
      <i/>
      <sz val="11"/>
      <name val="Times New Roman"/>
      <family val="1"/>
    </font>
    <font>
      <vertAlign val="superscript"/>
      <sz val="11"/>
      <name val="Times New Roman"/>
      <family val="1"/>
    </font>
    <font>
      <sz val="9"/>
      <name val="Times New Roman"/>
      <family val="1"/>
    </font>
    <font>
      <b/>
      <sz val="9"/>
      <name val="Times New Roman"/>
      <family val="1"/>
    </font>
    <font>
      <sz val="11"/>
      <name val="Times New Roman CE"/>
      <family val="1"/>
    </font>
    <font>
      <sz val="12"/>
      <name val="Times New Roman CE"/>
      <family val="1"/>
    </font>
    <font>
      <b/>
      <sz val="11"/>
      <name val="Times New Roman CE"/>
      <family val="1"/>
    </font>
    <font>
      <b/>
      <sz val="12"/>
      <name val="HelveticaCRO"/>
      <family val="0"/>
    </font>
    <font>
      <b/>
      <sz val="14"/>
      <name val="Times New Roman CE"/>
      <family val="1"/>
    </font>
    <font>
      <sz val="14"/>
      <name val="Times New Roman CE"/>
      <family val="1"/>
    </font>
    <font>
      <sz val="8"/>
      <name val="MS Sans Serif"/>
      <family val="2"/>
    </font>
    <font>
      <vertAlign val="superscript"/>
      <sz val="11"/>
      <name val="Times New Roman CE"/>
      <family val="1"/>
    </font>
    <font>
      <sz val="11"/>
      <color indexed="10"/>
      <name val="Times New Roman CE"/>
      <family val="1"/>
    </font>
    <font>
      <b/>
      <sz val="12"/>
      <name val="Times New Roman"/>
      <family val="1"/>
    </font>
    <font>
      <b/>
      <sz val="9"/>
      <name val="Microsoft Sans Serif"/>
      <family val="2"/>
    </font>
    <font>
      <i/>
      <sz val="9"/>
      <name val="Microsoft Sans Serif"/>
      <family val="2"/>
    </font>
    <font>
      <sz val="11"/>
      <color indexed="10"/>
      <name val="Times New Roman"/>
      <family val="1"/>
    </font>
    <font>
      <sz val="10"/>
      <name val="Times New Roman"/>
      <family val="1"/>
    </font>
    <font>
      <sz val="10"/>
      <color indexed="10"/>
      <name val="MS Sans Serif"/>
      <family val="2"/>
    </font>
    <font>
      <sz val="9"/>
      <color indexed="10"/>
      <name val="Microsoft Sans Serif"/>
      <family val="2"/>
    </font>
    <font>
      <i/>
      <sz val="9"/>
      <name val="Times New Roman"/>
      <family val="1"/>
    </font>
    <font>
      <sz val="9"/>
      <color indexed="10"/>
      <name val="Times New Roman"/>
      <family val="1"/>
    </font>
    <font>
      <sz val="8"/>
      <name val="Times New Roman"/>
      <family val="1"/>
    </font>
    <font>
      <sz val="10"/>
      <name val="Calibri"/>
      <family val="2"/>
    </font>
    <font>
      <sz val="10"/>
      <name val="Times New Roman CE"/>
      <family val="1"/>
    </font>
    <font>
      <sz val="10"/>
      <name val="Microsoft Sans Serif"/>
      <family val="2"/>
    </font>
    <font>
      <sz val="9"/>
      <name val="Arial"/>
      <family val="2"/>
    </font>
    <font>
      <sz val="11"/>
      <color indexed="8"/>
      <name val="Times New Roman"/>
      <family val="1"/>
    </font>
    <font>
      <vertAlign val="superscript"/>
      <sz val="11"/>
      <color indexed="8"/>
      <name val="Times New Roman"/>
      <family val="1"/>
    </font>
    <font>
      <sz val="11"/>
      <name val="Calibri"/>
      <family val="2"/>
    </font>
    <font>
      <b/>
      <sz val="12"/>
      <name val="Times New Roman CE"/>
      <family val="0"/>
    </font>
    <font>
      <sz val="10"/>
      <color indexed="10"/>
      <name val="Times New Roman"/>
      <family val="1"/>
    </font>
    <font>
      <b/>
      <sz val="11"/>
      <color indexed="8"/>
      <name val="Times New Roman"/>
      <family val="1"/>
    </font>
    <font>
      <b/>
      <sz val="10"/>
      <color indexed="8"/>
      <name val="Times New Roman"/>
      <family val="1"/>
    </font>
    <font>
      <sz val="10"/>
      <color indexed="8"/>
      <name val="Times New Roman"/>
      <family val="1"/>
    </font>
    <font>
      <b/>
      <sz val="11"/>
      <color indexed="10"/>
      <name val="Times New Roman"/>
      <family val="1"/>
    </font>
    <font>
      <b/>
      <sz val="11"/>
      <name val="Calibri"/>
      <family val="2"/>
    </font>
    <font>
      <sz val="10"/>
      <name val="Arial"/>
      <family val="2"/>
    </font>
    <font>
      <sz val="10"/>
      <name val="Arial CE"/>
      <family val="0"/>
    </font>
    <font>
      <b/>
      <sz val="10"/>
      <name val="Times New Roman"/>
      <family val="1"/>
    </font>
    <font>
      <b/>
      <sz val="14"/>
      <name val="Times New Roman"/>
      <family val="1"/>
    </font>
    <font>
      <b/>
      <sz val="16"/>
      <name val="Times New Roman CE"/>
      <family val="0"/>
    </font>
    <font>
      <vertAlign val="superscript"/>
      <sz val="10"/>
      <name val="Times New Roman"/>
      <family val="1"/>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MS Sans Serif"/>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MS Sans Serif"/>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47"/>
      <name val="Times New Roman"/>
      <family val="1"/>
    </font>
    <font>
      <sz val="10"/>
      <color indexed="47"/>
      <name val="Times New Roman"/>
      <family val="1"/>
    </font>
    <font>
      <sz val="11"/>
      <color indexed="9"/>
      <name val="Times New Roman"/>
      <family val="1"/>
    </font>
    <font>
      <b/>
      <sz val="14"/>
      <color indexed="8"/>
      <name val="Times New Roman"/>
      <family val="1"/>
    </font>
    <font>
      <i/>
      <sz val="11"/>
      <color indexed="8"/>
      <name val="Times New Roman"/>
      <family val="1"/>
    </font>
    <font>
      <sz val="10"/>
      <color indexed="10"/>
      <name val="Arial"/>
      <family val="2"/>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MS Sans Serif"/>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MS Sans Serif"/>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1499900072813034"/>
      <name val="Times New Roman"/>
      <family val="1"/>
    </font>
    <font>
      <sz val="10"/>
      <color theme="0" tint="-0.1499900072813034"/>
      <name val="Times New Roman"/>
      <family val="1"/>
    </font>
    <font>
      <sz val="9"/>
      <color rgb="FFFF0000"/>
      <name val="Times New Roman"/>
      <family val="1"/>
    </font>
    <font>
      <sz val="11"/>
      <color theme="1"/>
      <name val="Times New Roman"/>
      <family val="1"/>
    </font>
    <font>
      <sz val="11"/>
      <color theme="0" tint="-0.04997999966144562"/>
      <name val="Times New Roman"/>
      <family val="1"/>
    </font>
    <font>
      <b/>
      <sz val="14"/>
      <color theme="1"/>
      <name val="Times New Roman"/>
      <family val="1"/>
    </font>
    <font>
      <sz val="11"/>
      <color rgb="FFFF0000"/>
      <name val="Times New Roman"/>
      <family val="1"/>
    </font>
    <font>
      <b/>
      <sz val="11"/>
      <color theme="1"/>
      <name val="Times New Roman"/>
      <family val="1"/>
    </font>
    <font>
      <i/>
      <sz val="11"/>
      <color theme="1"/>
      <name val="Times New Roman"/>
      <family val="1"/>
    </font>
    <font>
      <sz val="10"/>
      <color rgb="FFFF0000"/>
      <name val="Arial"/>
      <family val="2"/>
    </font>
    <font>
      <b/>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theme="0" tint="-0.2499700039625167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top/>
      <bottom style="thin"/>
    </border>
    <border>
      <left/>
      <right style="thin"/>
      <top/>
      <bottom/>
    </border>
    <border>
      <left/>
      <right/>
      <top style="thin"/>
      <bottom/>
    </border>
    <border>
      <left style="thin"/>
      <right/>
      <top style="thin"/>
      <bottom style="thin"/>
    </border>
    <border>
      <left/>
      <right/>
      <top style="thin"/>
      <bottom style="thin"/>
    </border>
    <border>
      <left/>
      <right style="thin"/>
      <top style="thin"/>
      <bottom style="thin"/>
    </border>
    <border>
      <left/>
      <right style="thin"/>
      <top style="thin"/>
      <bottom/>
    </border>
    <border>
      <left style="thin"/>
      <right style="thin"/>
      <top/>
      <bottom style="thin"/>
    </border>
    <border>
      <left/>
      <right style="thin"/>
      <top/>
      <bottom style="thin"/>
    </border>
    <border>
      <left style="thin"/>
      <right/>
      <top style="thin"/>
      <bottom/>
    </border>
    <border>
      <left style="thin"/>
      <right/>
      <top/>
      <bottom/>
    </border>
    <border>
      <left style="thin"/>
      <right/>
      <top/>
      <bottom style="thin"/>
    </border>
    <border>
      <left style="thin"/>
      <right style="thin"/>
      <top/>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0" fontId="0" fillId="0" borderId="0" applyFont="0" applyFill="0" applyBorder="0" applyAlignment="0" applyProtection="0"/>
    <xf numFmtId="41" fontId="0" fillId="0" borderId="0" applyFont="0" applyFill="0" applyBorder="0" applyAlignment="0" applyProtection="0"/>
    <xf numFmtId="40" fontId="0" fillId="0" borderId="0" applyFont="0" applyFill="0" applyBorder="0" applyAlignment="0" applyProtection="0"/>
    <xf numFmtId="43" fontId="4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72" fillId="0" borderId="0">
      <alignment/>
      <protection/>
    </xf>
    <xf numFmtId="0" fontId="72" fillId="0" borderId="0">
      <alignment/>
      <protection/>
    </xf>
    <xf numFmtId="0" fontId="72" fillId="0" borderId="0">
      <alignment/>
      <protection/>
    </xf>
    <xf numFmtId="0" fontId="42" fillId="0" borderId="0">
      <alignment/>
      <protection/>
    </xf>
    <xf numFmtId="0" fontId="43" fillId="0" borderId="0">
      <alignment/>
      <protection/>
    </xf>
    <xf numFmtId="0" fontId="0" fillId="32" borderId="7" applyNumberFormat="0" applyFont="0" applyAlignment="0" applyProtection="0"/>
    <xf numFmtId="0" fontId="0" fillId="0" borderId="0">
      <alignment/>
      <protection/>
    </xf>
    <xf numFmtId="0" fontId="42" fillId="0" borderId="0">
      <alignment/>
      <protection/>
    </xf>
    <xf numFmtId="0" fontId="87" fillId="27"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xf numFmtId="40" fontId="0" fillId="0" borderId="0" applyFont="0" applyFill="0" applyBorder="0" applyAlignment="0" applyProtection="0"/>
  </cellStyleXfs>
  <cellXfs count="610">
    <xf numFmtId="0" fontId="0" fillId="0" borderId="0" xfId="0" applyAlignment="1">
      <alignment/>
    </xf>
    <xf numFmtId="0" fontId="7" fillId="0" borderId="0" xfId="0" applyFont="1" applyAlignment="1">
      <alignment horizontal="right" vertical="center"/>
    </xf>
    <xf numFmtId="0" fontId="7" fillId="0" borderId="0" xfId="0" applyFont="1" applyAlignment="1">
      <alignment vertical="center"/>
    </xf>
    <xf numFmtId="0" fontId="7" fillId="0" borderId="0" xfId="0" applyFont="1" applyAlignment="1">
      <alignment horizontal="left" vertical="center"/>
    </xf>
    <xf numFmtId="0" fontId="7" fillId="0" borderId="0" xfId="0" applyFont="1" applyAlignment="1">
      <alignment horizontal="right" vertical="center" wrapText="1"/>
    </xf>
    <xf numFmtId="4" fontId="9" fillId="33" borderId="10" xfId="0" applyNumberFormat="1" applyFont="1" applyFill="1" applyBorder="1" applyAlignment="1" applyProtection="1">
      <alignment horizontal="right"/>
      <protection locked="0"/>
    </xf>
    <xf numFmtId="4" fontId="4" fillId="33" borderId="10" xfId="42" applyNumberFormat="1" applyFont="1" applyFill="1" applyBorder="1" applyAlignment="1" applyProtection="1">
      <alignment horizontal="center" wrapText="1"/>
      <protection locked="0"/>
    </xf>
    <xf numFmtId="4" fontId="4" fillId="33" borderId="10" xfId="0" applyNumberFormat="1" applyFont="1" applyFill="1" applyBorder="1" applyAlignment="1" applyProtection="1">
      <alignment horizontal="center" wrapText="1"/>
      <protection locked="0"/>
    </xf>
    <xf numFmtId="4" fontId="4" fillId="33" borderId="10" xfId="44" applyNumberFormat="1" applyFont="1" applyFill="1" applyBorder="1" applyAlignment="1" applyProtection="1">
      <alignment horizontal="center" wrapText="1"/>
      <protection locked="0"/>
    </xf>
    <xf numFmtId="0" fontId="31" fillId="0" borderId="0" xfId="0" applyFont="1" applyAlignment="1">
      <alignment horizontal="left" vertical="center"/>
    </xf>
    <xf numFmtId="0" fontId="22" fillId="0" borderId="0" xfId="0" applyFont="1" applyAlignment="1">
      <alignment horizontal="justify" vertical="center" wrapText="1"/>
    </xf>
    <xf numFmtId="40" fontId="4" fillId="33" borderId="10" xfId="44" applyFont="1" applyFill="1" applyBorder="1" applyAlignment="1" applyProtection="1">
      <alignment horizontal="right"/>
      <protection locked="0"/>
    </xf>
    <xf numFmtId="40" fontId="4" fillId="33" borderId="10" xfId="44" applyFont="1" applyFill="1" applyBorder="1" applyAlignment="1" applyProtection="1">
      <alignment/>
      <protection locked="0"/>
    </xf>
    <xf numFmtId="40" fontId="9" fillId="33" borderId="10" xfId="44" applyFont="1" applyFill="1" applyBorder="1" applyAlignment="1" applyProtection="1">
      <alignment horizontal="right"/>
      <protection locked="0"/>
    </xf>
    <xf numFmtId="40" fontId="9" fillId="33" borderId="10" xfId="42" applyFont="1" applyFill="1" applyBorder="1" applyAlignment="1" applyProtection="1">
      <alignment horizontal="right"/>
      <protection locked="0"/>
    </xf>
    <xf numFmtId="0" fontId="44" fillId="0" borderId="0" xfId="0" applyFont="1" applyAlignment="1">
      <alignment horizontal="justify" vertical="center" wrapText="1"/>
    </xf>
    <xf numFmtId="0" fontId="22" fillId="0" borderId="0" xfId="0" applyFont="1" applyFill="1" applyAlignment="1">
      <alignment horizontal="justify" vertical="top"/>
    </xf>
    <xf numFmtId="0" fontId="22" fillId="0" borderId="0" xfId="0" applyFont="1" applyFill="1" applyAlignment="1">
      <alignment horizontal="justify" vertical="top" wrapText="1"/>
    </xf>
    <xf numFmtId="0" fontId="22" fillId="0" borderId="0" xfId="0" applyFont="1" applyBorder="1" applyAlignment="1">
      <alignment horizontal="justify" vertical="top" wrapText="1"/>
    </xf>
    <xf numFmtId="0" fontId="22" fillId="0" borderId="0" xfId="0" applyFont="1" applyFill="1" applyBorder="1" applyAlignment="1" applyProtection="1">
      <alignment vertical="top" wrapText="1"/>
      <protection/>
    </xf>
    <xf numFmtId="4" fontId="34" fillId="33" borderId="10" xfId="60" applyNumberFormat="1" applyFont="1" applyFill="1" applyBorder="1" applyProtection="1">
      <alignment/>
      <protection locked="0"/>
    </xf>
    <xf numFmtId="0" fontId="4" fillId="0" borderId="0" xfId="0" applyFont="1" applyFill="1" applyBorder="1" applyAlignment="1" applyProtection="1">
      <alignment horizontal="justify" vertical="top"/>
      <protection/>
    </xf>
    <xf numFmtId="0" fontId="9" fillId="0" borderId="0" xfId="0" applyFont="1" applyFill="1" applyBorder="1" applyAlignment="1" applyProtection="1">
      <alignment horizontal="justify" vertical="top" wrapText="1"/>
      <protection/>
    </xf>
    <xf numFmtId="0" fontId="4" fillId="0" borderId="0" xfId="0" applyFont="1" applyFill="1" applyBorder="1" applyAlignment="1" applyProtection="1">
      <alignment horizontal="center"/>
      <protection/>
    </xf>
    <xf numFmtId="4" fontId="4" fillId="0" borderId="0" xfId="0" applyNumberFormat="1" applyFont="1" applyFill="1" applyBorder="1" applyAlignment="1" applyProtection="1">
      <alignment/>
      <protection/>
    </xf>
    <xf numFmtId="4" fontId="3" fillId="0" borderId="0" xfId="0" applyNumberFormat="1" applyFont="1" applyFill="1" applyBorder="1" applyAlignment="1" applyProtection="1">
      <alignment horizontal="center" wrapText="1"/>
      <protection/>
    </xf>
    <xf numFmtId="4" fontId="22" fillId="0" borderId="0" xfId="0" applyNumberFormat="1" applyFont="1" applyFill="1" applyBorder="1" applyAlignment="1" applyProtection="1">
      <alignment horizontal="right"/>
      <protection/>
    </xf>
    <xf numFmtId="0" fontId="3" fillId="0" borderId="0" xfId="0" applyFont="1" applyFill="1" applyBorder="1" applyAlignment="1" applyProtection="1">
      <alignment horizontal="justify" vertical="top"/>
      <protection/>
    </xf>
    <xf numFmtId="0" fontId="3" fillId="34" borderId="10" xfId="0" applyFont="1" applyFill="1" applyBorder="1" applyAlignment="1" applyProtection="1">
      <alignment horizontal="left" vertical="top"/>
      <protection/>
    </xf>
    <xf numFmtId="0" fontId="4" fillId="34" borderId="10" xfId="0" applyFont="1" applyFill="1" applyBorder="1" applyAlignment="1" applyProtection="1">
      <alignment horizontal="center" vertical="top" wrapText="1"/>
      <protection/>
    </xf>
    <xf numFmtId="4" fontId="4" fillId="34" borderId="10" xfId="0" applyNumberFormat="1" applyFont="1" applyFill="1" applyBorder="1" applyAlignment="1" applyProtection="1">
      <alignment horizontal="center" vertical="top"/>
      <protection/>
    </xf>
    <xf numFmtId="4" fontId="4" fillId="34" borderId="10" xfId="42" applyNumberFormat="1" applyFont="1" applyFill="1" applyBorder="1" applyAlignment="1" applyProtection="1">
      <alignment horizontal="center" vertical="top" wrapText="1"/>
      <protection/>
    </xf>
    <xf numFmtId="4" fontId="22" fillId="34" borderId="10" xfId="0" applyNumberFormat="1" applyFont="1" applyFill="1" applyBorder="1" applyAlignment="1" applyProtection="1">
      <alignment horizontal="center" vertical="top" wrapText="1"/>
      <protection/>
    </xf>
    <xf numFmtId="0" fontId="3" fillId="0" borderId="11" xfId="0" applyFont="1" applyFill="1" applyBorder="1" applyAlignment="1" applyProtection="1">
      <alignment horizontal="left" vertical="top"/>
      <protection/>
    </xf>
    <xf numFmtId="0" fontId="4" fillId="0" borderId="0" xfId="0" applyFont="1" applyFill="1" applyBorder="1" applyAlignment="1" applyProtection="1">
      <alignment horizontal="center" vertical="top" wrapText="1"/>
      <protection/>
    </xf>
    <xf numFmtId="4" fontId="4" fillId="0" borderId="0" xfId="0" applyNumberFormat="1" applyFont="1" applyFill="1" applyBorder="1" applyAlignment="1" applyProtection="1">
      <alignment horizontal="center" vertical="top"/>
      <protection/>
    </xf>
    <xf numFmtId="4" fontId="4" fillId="0" borderId="0" xfId="42" applyNumberFormat="1" applyFont="1" applyFill="1" applyBorder="1" applyAlignment="1" applyProtection="1">
      <alignment horizontal="center" vertical="top" wrapText="1"/>
      <protection/>
    </xf>
    <xf numFmtId="4" fontId="22" fillId="0" borderId="0" xfId="0" applyNumberFormat="1" applyFont="1" applyFill="1" applyBorder="1" applyAlignment="1" applyProtection="1">
      <alignment horizontal="center" vertical="top" wrapText="1"/>
      <protection/>
    </xf>
    <xf numFmtId="0" fontId="3" fillId="0" borderId="11" xfId="0" applyFont="1" applyFill="1" applyBorder="1" applyAlignment="1" applyProtection="1">
      <alignment horizontal="justify" vertical="top" wrapText="1"/>
      <protection/>
    </xf>
    <xf numFmtId="4" fontId="4" fillId="0" borderId="0" xfId="42" applyNumberFormat="1" applyFont="1" applyFill="1" applyBorder="1" applyAlignment="1" applyProtection="1">
      <alignment/>
      <protection/>
    </xf>
    <xf numFmtId="4" fontId="4" fillId="0" borderId="0" xfId="42" applyNumberFormat="1" applyFont="1" applyFill="1" applyBorder="1" applyAlignment="1" applyProtection="1">
      <alignment horizontal="center" wrapText="1"/>
      <protection/>
    </xf>
    <xf numFmtId="4" fontId="22" fillId="0" borderId="0" xfId="0" applyNumberFormat="1" applyFont="1" applyFill="1" applyBorder="1" applyAlignment="1" applyProtection="1">
      <alignment horizontal="center"/>
      <protection/>
    </xf>
    <xf numFmtId="0" fontId="4" fillId="33" borderId="10" xfId="0" applyFont="1" applyFill="1" applyBorder="1" applyAlignment="1" applyProtection="1">
      <alignment horizontal="left" vertical="top" wrapText="1"/>
      <protection/>
    </xf>
    <xf numFmtId="0" fontId="4" fillId="33" borderId="10" xfId="0" applyFont="1" applyFill="1" applyBorder="1" applyAlignment="1" applyProtection="1">
      <alignment horizontal="center"/>
      <protection/>
    </xf>
    <xf numFmtId="4" fontId="4" fillId="33" borderId="10" xfId="42" applyNumberFormat="1" applyFont="1" applyFill="1" applyBorder="1" applyAlignment="1" applyProtection="1">
      <alignment horizontal="center"/>
      <protection/>
    </xf>
    <xf numFmtId="4" fontId="4" fillId="33" borderId="10" xfId="0" applyNumberFormat="1" applyFont="1" applyFill="1" applyBorder="1" applyAlignment="1" applyProtection="1">
      <alignment horizontal="right"/>
      <protection/>
    </xf>
    <xf numFmtId="0" fontId="4" fillId="0" borderId="0" xfId="0" applyFont="1" applyFill="1" applyBorder="1" applyAlignment="1" applyProtection="1">
      <alignment horizontal="left" vertical="top" wrapText="1"/>
      <protection/>
    </xf>
    <xf numFmtId="0" fontId="3" fillId="0" borderId="10" xfId="0" applyFont="1" applyFill="1" applyBorder="1" applyAlignment="1" applyProtection="1">
      <alignment horizontal="justify" vertical="top" wrapText="1"/>
      <protection/>
    </xf>
    <xf numFmtId="0" fontId="4" fillId="0" borderId="0" xfId="0" applyFont="1" applyFill="1" applyBorder="1" applyAlignment="1" applyProtection="1">
      <alignment horizontal="justify"/>
      <protection/>
    </xf>
    <xf numFmtId="0" fontId="22" fillId="0" borderId="0" xfId="0" applyFont="1" applyFill="1" applyBorder="1" applyAlignment="1" applyProtection="1">
      <alignment horizontal="justify"/>
      <protection/>
    </xf>
    <xf numFmtId="0" fontId="3" fillId="33" borderId="10" xfId="0" applyFont="1" applyFill="1" applyBorder="1" applyAlignment="1" applyProtection="1">
      <alignment horizontal="justify" vertical="top" wrapText="1"/>
      <protection/>
    </xf>
    <xf numFmtId="0" fontId="4" fillId="33" borderId="10" xfId="0" applyFont="1" applyFill="1" applyBorder="1" applyAlignment="1" applyProtection="1">
      <alignment horizontal="center" wrapText="1"/>
      <protection/>
    </xf>
    <xf numFmtId="3" fontId="4" fillId="33" borderId="10" xfId="42" applyNumberFormat="1" applyFont="1" applyFill="1" applyBorder="1" applyAlignment="1" applyProtection="1">
      <alignment horizontal="center"/>
      <protection/>
    </xf>
    <xf numFmtId="16" fontId="5" fillId="0" borderId="0" xfId="0" applyNumberFormat="1" applyFont="1" applyFill="1" applyBorder="1" applyAlignment="1" applyProtection="1">
      <alignment horizontal="left" vertical="top"/>
      <protection/>
    </xf>
    <xf numFmtId="0" fontId="4" fillId="0" borderId="0" xfId="0" applyFont="1" applyFill="1" applyBorder="1" applyAlignment="1" applyProtection="1">
      <alignment horizontal="center" wrapText="1"/>
      <protection/>
    </xf>
    <xf numFmtId="4" fontId="4" fillId="33" borderId="10" xfId="42" applyNumberFormat="1" applyFont="1" applyFill="1" applyBorder="1" applyAlignment="1" applyProtection="1">
      <alignment/>
      <protection/>
    </xf>
    <xf numFmtId="0" fontId="22" fillId="0" borderId="0" xfId="0" applyFont="1" applyFill="1" applyBorder="1" applyAlignment="1" applyProtection="1">
      <alignment horizontal="left" vertical="top" wrapText="1"/>
      <protection/>
    </xf>
    <xf numFmtId="4" fontId="4" fillId="0" borderId="0" xfId="0" applyNumberFormat="1" applyFont="1" applyFill="1" applyBorder="1" applyAlignment="1" applyProtection="1">
      <alignment horizontal="center" wrapText="1"/>
      <protection/>
    </xf>
    <xf numFmtId="0" fontId="4" fillId="0" borderId="10" xfId="0" applyFont="1" applyFill="1" applyBorder="1" applyAlignment="1" applyProtection="1">
      <alignment horizontal="justify" vertical="top" wrapText="1"/>
      <protection/>
    </xf>
    <xf numFmtId="4" fontId="7" fillId="0" borderId="0" xfId="0" applyNumberFormat="1" applyFont="1" applyFill="1" applyBorder="1" applyAlignment="1" applyProtection="1">
      <alignment horizontal="right"/>
      <protection/>
    </xf>
    <xf numFmtId="0" fontId="3" fillId="33" borderId="10" xfId="0" applyFont="1" applyFill="1" applyBorder="1" applyAlignment="1" applyProtection="1">
      <alignment horizontal="right" vertical="top"/>
      <protection/>
    </xf>
    <xf numFmtId="4" fontId="21" fillId="0" borderId="0" xfId="0" applyNumberFormat="1" applyFont="1" applyFill="1" applyBorder="1" applyAlignment="1" applyProtection="1">
      <alignment horizontal="justify"/>
      <protection/>
    </xf>
    <xf numFmtId="4" fontId="22" fillId="33" borderId="10" xfId="0" applyNumberFormat="1" applyFont="1" applyFill="1" applyBorder="1" applyAlignment="1" applyProtection="1">
      <alignment horizontal="right"/>
      <protection/>
    </xf>
    <xf numFmtId="0" fontId="3" fillId="0" borderId="12" xfId="0" applyFont="1" applyFill="1" applyBorder="1" applyAlignment="1" applyProtection="1">
      <alignment horizontal="right" vertical="top"/>
      <protection/>
    </xf>
    <xf numFmtId="0" fontId="4" fillId="0" borderId="12" xfId="0" applyFont="1" applyFill="1" applyBorder="1" applyAlignment="1" applyProtection="1">
      <alignment horizontal="center" wrapText="1"/>
      <protection/>
    </xf>
    <xf numFmtId="4" fontId="22" fillId="0" borderId="12" xfId="0" applyNumberFormat="1" applyFont="1" applyFill="1" applyBorder="1" applyAlignment="1" applyProtection="1">
      <alignment horizontal="right"/>
      <protection/>
    </xf>
    <xf numFmtId="4" fontId="22" fillId="34" borderId="10" xfId="0" applyNumberFormat="1" applyFont="1" applyFill="1" applyBorder="1" applyAlignment="1" applyProtection="1">
      <alignment horizontal="center" vertical="top"/>
      <protection/>
    </xf>
    <xf numFmtId="0" fontId="3" fillId="0" borderId="0" xfId="0" applyFont="1" applyFill="1" applyBorder="1" applyAlignment="1" applyProtection="1">
      <alignment horizontal="left" vertical="top"/>
      <protection/>
    </xf>
    <xf numFmtId="4" fontId="21" fillId="0" borderId="0" xfId="42" applyNumberFormat="1" applyFont="1" applyFill="1" applyBorder="1" applyAlignment="1" applyProtection="1">
      <alignment/>
      <protection/>
    </xf>
    <xf numFmtId="2" fontId="23" fillId="0" borderId="0" xfId="0" applyNumberFormat="1" applyFont="1" applyAlignment="1" applyProtection="1">
      <alignment horizontal="center"/>
      <protection/>
    </xf>
    <xf numFmtId="0" fontId="0" fillId="0" borderId="0" xfId="0" applyFont="1" applyAlignment="1" applyProtection="1">
      <alignment/>
      <protection/>
    </xf>
    <xf numFmtId="4" fontId="0" fillId="0" borderId="0" xfId="0" applyNumberFormat="1" applyFont="1" applyAlignment="1" applyProtection="1">
      <alignment/>
      <protection/>
    </xf>
    <xf numFmtId="4" fontId="4" fillId="33" borderId="10" xfId="0" applyNumberFormat="1" applyFont="1" applyFill="1" applyBorder="1" applyAlignment="1" applyProtection="1">
      <alignment horizontal="center"/>
      <protection/>
    </xf>
    <xf numFmtId="4" fontId="4" fillId="33" borderId="10" xfId="0" applyNumberFormat="1" applyFont="1" applyFill="1" applyBorder="1" applyAlignment="1" applyProtection="1">
      <alignment/>
      <protection/>
    </xf>
    <xf numFmtId="0" fontId="4" fillId="0" borderId="11" xfId="0" applyFont="1" applyFill="1" applyBorder="1" applyAlignment="1" applyProtection="1">
      <alignment horizontal="left" vertical="top" wrapText="1"/>
      <protection/>
    </xf>
    <xf numFmtId="2" fontId="0" fillId="0" borderId="0" xfId="0" applyNumberFormat="1" applyFont="1" applyFill="1" applyBorder="1" applyAlignment="1" applyProtection="1">
      <alignment horizontal="center"/>
      <protection/>
    </xf>
    <xf numFmtId="4" fontId="4" fillId="0" borderId="0" xfId="44" applyNumberFormat="1" applyFont="1" applyFill="1" applyBorder="1" applyAlignment="1" applyProtection="1">
      <alignment horizontal="center" wrapText="1"/>
      <protection/>
    </xf>
    <xf numFmtId="4" fontId="28" fillId="0" borderId="0" xfId="0" applyNumberFormat="1" applyFont="1" applyFill="1" applyBorder="1" applyAlignment="1" applyProtection="1">
      <alignment/>
      <protection/>
    </xf>
    <xf numFmtId="0" fontId="4" fillId="35" borderId="0" xfId="0" applyFont="1" applyFill="1" applyBorder="1" applyAlignment="1" applyProtection="1">
      <alignment horizontal="left" vertical="top" wrapText="1"/>
      <protection/>
    </xf>
    <xf numFmtId="0" fontId="9" fillId="0" borderId="0" xfId="0" applyFont="1" applyFill="1" applyAlignment="1" applyProtection="1">
      <alignment horizontal="center" wrapText="1"/>
      <protection/>
    </xf>
    <xf numFmtId="4" fontId="17" fillId="0" borderId="0" xfId="0" applyNumberFormat="1" applyFont="1" applyFill="1" applyAlignment="1" applyProtection="1">
      <alignment horizontal="right"/>
      <protection/>
    </xf>
    <xf numFmtId="4" fontId="9" fillId="0" borderId="0" xfId="0" applyNumberFormat="1" applyFont="1" applyFill="1" applyAlignment="1" applyProtection="1">
      <alignment horizontal="right"/>
      <protection/>
    </xf>
    <xf numFmtId="4" fontId="29" fillId="0" borderId="0" xfId="0" applyNumberFormat="1" applyFont="1" applyFill="1" applyAlignment="1" applyProtection="1">
      <alignment horizontal="right"/>
      <protection/>
    </xf>
    <xf numFmtId="0" fontId="9" fillId="0" borderId="0" xfId="0" applyFont="1" applyFill="1" applyAlignment="1" applyProtection="1">
      <alignment horizontal="left" vertical="top"/>
      <protection/>
    </xf>
    <xf numFmtId="0" fontId="9" fillId="0" borderId="10" xfId="0" applyFont="1" applyFill="1" applyBorder="1" applyAlignment="1" applyProtection="1">
      <alignment horizontal="justify" vertical="top"/>
      <protection/>
    </xf>
    <xf numFmtId="0" fontId="9" fillId="33" borderId="10" xfId="0" applyFont="1" applyFill="1" applyBorder="1" applyAlignment="1" applyProtection="1">
      <alignment horizontal="justify" vertical="top"/>
      <protection/>
    </xf>
    <xf numFmtId="0" fontId="9" fillId="33" borderId="10" xfId="0" applyFont="1" applyFill="1" applyBorder="1" applyAlignment="1" applyProtection="1">
      <alignment horizontal="center" wrapText="1"/>
      <protection/>
    </xf>
    <xf numFmtId="4" fontId="9" fillId="33" borderId="10" xfId="0" applyNumberFormat="1" applyFont="1" applyFill="1" applyBorder="1" applyAlignment="1" applyProtection="1">
      <alignment horizontal="right"/>
      <protection/>
    </xf>
    <xf numFmtId="0" fontId="17" fillId="0" borderId="0" xfId="0" applyFont="1" applyFill="1" applyAlignment="1" applyProtection="1">
      <alignment horizontal="left" vertical="top"/>
      <protection/>
    </xf>
    <xf numFmtId="0" fontId="9" fillId="0" borderId="0" xfId="0" applyFont="1" applyFill="1" applyAlignment="1" applyProtection="1">
      <alignment horizontal="justify"/>
      <protection/>
    </xf>
    <xf numFmtId="4" fontId="4" fillId="33" borderId="10" xfId="0" applyNumberFormat="1" applyFont="1" applyFill="1" applyBorder="1" applyAlignment="1" applyProtection="1">
      <alignment/>
      <protection/>
    </xf>
    <xf numFmtId="0" fontId="9" fillId="0" borderId="0" xfId="0" applyFont="1" applyFill="1" applyBorder="1" applyAlignment="1" applyProtection="1">
      <alignment horizontal="center" wrapText="1"/>
      <protection/>
    </xf>
    <xf numFmtId="0" fontId="4" fillId="0" borderId="11" xfId="60" applyFont="1" applyBorder="1" applyAlignment="1" applyProtection="1">
      <alignment horizontal="justify" vertical="top" wrapText="1"/>
      <protection/>
    </xf>
    <xf numFmtId="4" fontId="4" fillId="0" borderId="0" xfId="0" applyNumberFormat="1" applyFont="1" applyFill="1" applyBorder="1" applyAlignment="1" applyProtection="1">
      <alignment horizontal="right"/>
      <protection/>
    </xf>
    <xf numFmtId="0" fontId="32" fillId="0" borderId="0" xfId="60" applyFont="1" applyBorder="1" applyAlignment="1" applyProtection="1">
      <alignment horizontal="left" vertical="top"/>
      <protection/>
    </xf>
    <xf numFmtId="0" fontId="32" fillId="36" borderId="10" xfId="60" applyFont="1" applyFill="1" applyBorder="1" applyAlignment="1" applyProtection="1">
      <alignment horizontal="justify" vertical="top" wrapText="1"/>
      <protection/>
    </xf>
    <xf numFmtId="0" fontId="32" fillId="36" borderId="10" xfId="60" applyFont="1" applyFill="1" applyBorder="1" applyAlignment="1" applyProtection="1">
      <alignment horizontal="center"/>
      <protection/>
    </xf>
    <xf numFmtId="2" fontId="4" fillId="36" borderId="10" xfId="60" applyNumberFormat="1" applyFont="1" applyFill="1" applyBorder="1" applyAlignment="1" applyProtection="1">
      <alignment horizontal="right"/>
      <protection/>
    </xf>
    <xf numFmtId="4" fontId="34" fillId="33" borderId="10" xfId="60" applyNumberFormat="1" applyFont="1" applyFill="1" applyBorder="1" applyProtection="1">
      <alignment/>
      <protection/>
    </xf>
    <xf numFmtId="4" fontId="4" fillId="0" borderId="0" xfId="0" applyNumberFormat="1" applyFont="1" applyFill="1" applyBorder="1" applyAlignment="1" applyProtection="1">
      <alignment horizontal="center"/>
      <protection/>
    </xf>
    <xf numFmtId="0" fontId="3" fillId="34" borderId="10" xfId="0" applyFont="1" applyFill="1" applyBorder="1" applyAlignment="1" applyProtection="1">
      <alignment horizontal="left" vertical="top" wrapText="1"/>
      <protection/>
    </xf>
    <xf numFmtId="4" fontId="4" fillId="34" borderId="10" xfId="42" applyNumberFormat="1" applyFont="1" applyFill="1" applyBorder="1" applyAlignment="1" applyProtection="1">
      <alignment horizontal="center" wrapText="1"/>
      <protection/>
    </xf>
    <xf numFmtId="0" fontId="22" fillId="34" borderId="10" xfId="0" applyFont="1" applyFill="1" applyBorder="1" applyAlignment="1" applyProtection="1">
      <alignment horizontal="center" vertical="top" wrapText="1"/>
      <protection/>
    </xf>
    <xf numFmtId="0" fontId="3" fillId="0" borderId="10" xfId="0" applyFont="1" applyBorder="1" applyAlignment="1" applyProtection="1">
      <alignment horizontal="left" vertical="top" wrapText="1"/>
      <protection/>
    </xf>
    <xf numFmtId="0" fontId="25" fillId="36" borderId="10" xfId="0" applyFont="1" applyFill="1" applyBorder="1" applyAlignment="1" applyProtection="1">
      <alignment horizontal="left" vertical="top" wrapText="1"/>
      <protection/>
    </xf>
    <xf numFmtId="0" fontId="3" fillId="0" borderId="0" xfId="0" applyFont="1" applyFill="1" applyBorder="1" applyAlignment="1" applyProtection="1">
      <alignment horizontal="left" vertical="top" wrapText="1"/>
      <protection/>
    </xf>
    <xf numFmtId="0" fontId="7" fillId="36" borderId="10" xfId="0" applyFont="1" applyFill="1" applyBorder="1" applyAlignment="1" applyProtection="1">
      <alignment horizontal="center"/>
      <protection/>
    </xf>
    <xf numFmtId="0" fontId="3" fillId="0" borderId="0" xfId="0" applyFont="1" applyFill="1" applyBorder="1" applyAlignment="1" applyProtection="1">
      <alignment horizontal="right" vertical="top"/>
      <protection/>
    </xf>
    <xf numFmtId="0" fontId="0" fillId="0" borderId="0" xfId="0" applyAlignment="1" applyProtection="1">
      <alignment/>
      <protection/>
    </xf>
    <xf numFmtId="0" fontId="23" fillId="0" borderId="0" xfId="0" applyFont="1" applyAlignment="1" applyProtection="1">
      <alignment/>
      <protection/>
    </xf>
    <xf numFmtId="0" fontId="4" fillId="0" borderId="13" xfId="0" applyFont="1" applyFill="1" applyBorder="1" applyAlignment="1" applyProtection="1">
      <alignment horizontal="justify" vertical="top"/>
      <protection/>
    </xf>
    <xf numFmtId="0" fontId="19" fillId="0" borderId="0" xfId="0" applyFont="1" applyBorder="1" applyAlignment="1" applyProtection="1">
      <alignment horizontal="justify" vertical="top"/>
      <protection/>
    </xf>
    <xf numFmtId="0" fontId="20" fillId="0" borderId="0" xfId="0" applyFont="1" applyFill="1" applyBorder="1" applyAlignment="1" applyProtection="1">
      <alignment horizontal="left" vertical="top" wrapText="1"/>
      <protection/>
    </xf>
    <xf numFmtId="0" fontId="20" fillId="0" borderId="14" xfId="0" applyFont="1" applyFill="1" applyBorder="1" applyAlignment="1" applyProtection="1">
      <alignment horizontal="left" vertical="top" wrapText="1"/>
      <protection/>
    </xf>
    <xf numFmtId="4" fontId="2" fillId="0" borderId="0" xfId="42" applyNumberFormat="1" applyFont="1" applyFill="1" applyBorder="1" applyAlignment="1" applyProtection="1">
      <alignment horizontal="right"/>
      <protection/>
    </xf>
    <xf numFmtId="4" fontId="24" fillId="0" borderId="0" xfId="42" applyNumberFormat="1" applyFont="1" applyFill="1" applyBorder="1" applyAlignment="1" applyProtection="1">
      <alignment horizontal="right"/>
      <protection/>
    </xf>
    <xf numFmtId="4" fontId="2" fillId="0" borderId="0" xfId="0" applyNumberFormat="1" applyFont="1" applyFill="1" applyBorder="1" applyAlignment="1" applyProtection="1">
      <alignment horizontal="right"/>
      <protection/>
    </xf>
    <xf numFmtId="0" fontId="30" fillId="0" borderId="0" xfId="0" applyFont="1" applyFill="1" applyBorder="1" applyAlignment="1" applyProtection="1">
      <alignment horizontal="justify"/>
      <protection/>
    </xf>
    <xf numFmtId="0" fontId="3" fillId="0" borderId="14" xfId="0" applyFont="1" applyFill="1" applyBorder="1" applyAlignment="1" applyProtection="1">
      <alignment horizontal="right" vertical="top" wrapText="1"/>
      <protection/>
    </xf>
    <xf numFmtId="4" fontId="22" fillId="0" borderId="14" xfId="0" applyNumberFormat="1" applyFont="1" applyFill="1" applyBorder="1" applyAlignment="1" applyProtection="1">
      <alignment horizontal="right"/>
      <protection/>
    </xf>
    <xf numFmtId="0" fontId="3" fillId="36" borderId="10" xfId="0" applyFont="1" applyFill="1" applyBorder="1" applyAlignment="1" applyProtection="1">
      <alignment horizontal="right" vertical="top" wrapText="1"/>
      <protection/>
    </xf>
    <xf numFmtId="4" fontId="91" fillId="0" borderId="0" xfId="42" applyNumberFormat="1" applyFont="1" applyFill="1" applyBorder="1" applyAlignment="1" applyProtection="1">
      <alignment horizontal="center" wrapText="1"/>
      <protection/>
    </xf>
    <xf numFmtId="4" fontId="92" fillId="0" borderId="0" xfId="0" applyNumberFormat="1" applyFont="1" applyFill="1" applyBorder="1" applyAlignment="1" applyProtection="1">
      <alignment horizontal="center"/>
      <protection/>
    </xf>
    <xf numFmtId="4" fontId="21" fillId="0" borderId="0" xfId="42" applyNumberFormat="1" applyFont="1" applyFill="1" applyBorder="1" applyAlignment="1" applyProtection="1">
      <alignment horizontal="center"/>
      <protection/>
    </xf>
    <xf numFmtId="4" fontId="21" fillId="0" borderId="0" xfId="42" applyNumberFormat="1" applyFont="1" applyFill="1" applyBorder="1" applyAlignment="1" applyProtection="1">
      <alignment horizontal="center" wrapText="1"/>
      <protection/>
    </xf>
    <xf numFmtId="4" fontId="36" fillId="0" borderId="0" xfId="0" applyNumberFormat="1" applyFont="1" applyFill="1" applyBorder="1" applyAlignment="1" applyProtection="1">
      <alignment horizontal="center"/>
      <protection/>
    </xf>
    <xf numFmtId="0" fontId="4" fillId="0" borderId="0" xfId="0" applyFont="1" applyFill="1" applyBorder="1" applyAlignment="1" applyProtection="1">
      <alignment horizontal="left" vertical="top"/>
      <protection/>
    </xf>
    <xf numFmtId="1" fontId="18" fillId="0" borderId="0" xfId="0" applyNumberFormat="1" applyFont="1" applyFill="1" applyBorder="1" applyAlignment="1" applyProtection="1">
      <alignment horizontal="left" vertical="top"/>
      <protection/>
    </xf>
    <xf numFmtId="40" fontId="21" fillId="0" borderId="0" xfId="42" applyFont="1" applyFill="1" applyBorder="1" applyAlignment="1" applyProtection="1">
      <alignment horizontal="right"/>
      <protection/>
    </xf>
    <xf numFmtId="40" fontId="4" fillId="0" borderId="0" xfId="42" applyFont="1" applyFill="1" applyBorder="1" applyAlignment="1" applyProtection="1">
      <alignment horizontal="right"/>
      <protection/>
    </xf>
    <xf numFmtId="0" fontId="22" fillId="0" borderId="0" xfId="0" applyFont="1" applyFill="1" applyBorder="1" applyAlignment="1" applyProtection="1">
      <alignment horizontal="right"/>
      <protection/>
    </xf>
    <xf numFmtId="1" fontId="4" fillId="0" borderId="0" xfId="0" applyNumberFormat="1" applyFont="1" applyFill="1" applyBorder="1" applyAlignment="1" applyProtection="1">
      <alignment horizontal="left" vertical="top"/>
      <protection/>
    </xf>
    <xf numFmtId="0" fontId="11" fillId="0" borderId="0" xfId="0" applyFont="1" applyFill="1" applyAlignment="1" applyProtection="1">
      <alignment horizontal="left" vertical="top"/>
      <protection/>
    </xf>
    <xf numFmtId="0" fontId="11" fillId="36" borderId="10" xfId="0" applyFont="1" applyFill="1" applyBorder="1" applyAlignment="1" applyProtection="1">
      <alignment horizontal="justify" vertical="top"/>
      <protection/>
    </xf>
    <xf numFmtId="0" fontId="9" fillId="0" borderId="10" xfId="0" applyFont="1" applyFill="1" applyBorder="1" applyAlignment="1" applyProtection="1">
      <alignment horizontal="center" wrapText="1"/>
      <protection/>
    </xf>
    <xf numFmtId="4" fontId="17" fillId="0" borderId="10" xfId="0" applyNumberFormat="1" applyFont="1" applyFill="1" applyBorder="1" applyAlignment="1" applyProtection="1">
      <alignment horizontal="right"/>
      <protection/>
    </xf>
    <xf numFmtId="4" fontId="9" fillId="0" borderId="10" xfId="0" applyNumberFormat="1" applyFont="1" applyFill="1" applyBorder="1" applyAlignment="1" applyProtection="1">
      <alignment horizontal="right"/>
      <protection/>
    </xf>
    <xf numFmtId="4" fontId="29" fillId="33" borderId="10" xfId="0" applyNumberFormat="1" applyFont="1" applyFill="1" applyBorder="1" applyAlignment="1" applyProtection="1">
      <alignment horizontal="right"/>
      <protection/>
    </xf>
    <xf numFmtId="0" fontId="3" fillId="0" borderId="0" xfId="0" applyFont="1" applyFill="1" applyAlignment="1" applyProtection="1">
      <alignment horizontal="left" vertical="top"/>
      <protection/>
    </xf>
    <xf numFmtId="0" fontId="3" fillId="36" borderId="10" xfId="0" applyFont="1" applyFill="1" applyBorder="1" applyAlignment="1" applyProtection="1">
      <alignment horizontal="left" vertical="top"/>
      <protection/>
    </xf>
    <xf numFmtId="0" fontId="4" fillId="0" borderId="10" xfId="0" applyFont="1" applyFill="1" applyBorder="1" applyAlignment="1" applyProtection="1">
      <alignment horizontal="center" wrapText="1"/>
      <protection/>
    </xf>
    <xf numFmtId="4" fontId="21" fillId="0" borderId="10" xfId="0" applyNumberFormat="1" applyFont="1" applyFill="1" applyBorder="1" applyAlignment="1" applyProtection="1">
      <alignment/>
      <protection/>
    </xf>
    <xf numFmtId="4" fontId="4" fillId="0" borderId="10" xfId="0" applyNumberFormat="1" applyFont="1" applyFill="1" applyBorder="1" applyAlignment="1" applyProtection="1">
      <alignment horizontal="right"/>
      <protection/>
    </xf>
    <xf numFmtId="0" fontId="3" fillId="36" borderId="15" xfId="0" applyFont="1" applyFill="1" applyBorder="1" applyAlignment="1" applyProtection="1">
      <alignment horizontal="justify" vertical="top"/>
      <protection/>
    </xf>
    <xf numFmtId="0" fontId="3" fillId="36" borderId="16" xfId="0" applyFont="1" applyFill="1" applyBorder="1" applyAlignment="1" applyProtection="1">
      <alignment horizontal="justify" vertical="top"/>
      <protection/>
    </xf>
    <xf numFmtId="0" fontId="3" fillId="36" borderId="16" xfId="0" applyFont="1" applyFill="1" applyBorder="1" applyAlignment="1" applyProtection="1">
      <alignment horizontal="left" vertical="top" wrapText="1"/>
      <protection/>
    </xf>
    <xf numFmtId="0" fontId="4" fillId="36" borderId="16" xfId="0" applyFont="1" applyFill="1" applyBorder="1" applyAlignment="1" applyProtection="1">
      <alignment horizontal="center"/>
      <protection/>
    </xf>
    <xf numFmtId="4" fontId="4" fillId="36" borderId="16" xfId="42" applyNumberFormat="1" applyFont="1" applyFill="1" applyBorder="1" applyAlignment="1" applyProtection="1">
      <alignment/>
      <protection/>
    </xf>
    <xf numFmtId="4" fontId="4" fillId="36" borderId="16" xfId="42" applyNumberFormat="1" applyFont="1" applyFill="1" applyBorder="1" applyAlignment="1" applyProtection="1">
      <alignment horizontal="center" wrapText="1"/>
      <protection/>
    </xf>
    <xf numFmtId="4" fontId="22" fillId="36" borderId="17" xfId="0" applyNumberFormat="1" applyFont="1" applyFill="1" applyBorder="1" applyAlignment="1" applyProtection="1">
      <alignment horizontal="center"/>
      <protection/>
    </xf>
    <xf numFmtId="4" fontId="21" fillId="0" borderId="0" xfId="0" applyNumberFormat="1" applyFont="1" applyFill="1" applyBorder="1" applyAlignment="1" applyProtection="1">
      <alignment/>
      <protection/>
    </xf>
    <xf numFmtId="0" fontId="21" fillId="0" borderId="0" xfId="0" applyFont="1" applyFill="1" applyBorder="1" applyAlignment="1" applyProtection="1">
      <alignment horizontal="justify" vertical="top"/>
      <protection/>
    </xf>
    <xf numFmtId="0" fontId="21" fillId="0" borderId="0" xfId="0" applyFont="1" applyFill="1" applyBorder="1" applyAlignment="1" applyProtection="1">
      <alignment horizontal="justify"/>
      <protection/>
    </xf>
    <xf numFmtId="4" fontId="4" fillId="0" borderId="0" xfId="42" applyNumberFormat="1" applyFont="1" applyFill="1" applyBorder="1" applyAlignment="1" applyProtection="1">
      <alignment horizontal="center"/>
      <protection/>
    </xf>
    <xf numFmtId="4" fontId="4" fillId="35" borderId="0" xfId="42" applyNumberFormat="1" applyFont="1" applyFill="1" applyBorder="1" applyAlignment="1" applyProtection="1">
      <alignment horizontal="center" wrapText="1"/>
      <protection/>
    </xf>
    <xf numFmtId="0" fontId="7" fillId="0" borderId="0" xfId="0" applyFont="1" applyBorder="1" applyAlignment="1" applyProtection="1">
      <alignment horizontal="center"/>
      <protection/>
    </xf>
    <xf numFmtId="0" fontId="4" fillId="33" borderId="10" xfId="0" applyFont="1" applyFill="1" applyBorder="1" applyAlignment="1" applyProtection="1">
      <alignment horizontal="center" vertical="top" wrapText="1"/>
      <protection/>
    </xf>
    <xf numFmtId="0" fontId="2" fillId="0" borderId="0" xfId="0" applyFont="1" applyBorder="1" applyAlignment="1" applyProtection="1">
      <alignment horizontal="center"/>
      <protection/>
    </xf>
    <xf numFmtId="0" fontId="17" fillId="0" borderId="0" xfId="0" applyFont="1" applyFill="1" applyAlignment="1" applyProtection="1">
      <alignment/>
      <protection/>
    </xf>
    <xf numFmtId="4" fontId="9" fillId="0" borderId="0" xfId="0" applyNumberFormat="1" applyFont="1" applyFill="1" applyBorder="1" applyAlignment="1" applyProtection="1">
      <alignment/>
      <protection/>
    </xf>
    <xf numFmtId="0" fontId="9" fillId="0" borderId="0" xfId="0" applyFont="1" applyFill="1" applyBorder="1" applyAlignment="1" applyProtection="1">
      <alignment/>
      <protection/>
    </xf>
    <xf numFmtId="0" fontId="9" fillId="0" borderId="0" xfId="0" applyFont="1" applyFill="1" applyAlignment="1" applyProtection="1">
      <alignment/>
      <protection/>
    </xf>
    <xf numFmtId="4" fontId="17" fillId="0" borderId="0" xfId="0" applyNumberFormat="1" applyFont="1" applyFill="1" applyBorder="1" applyAlignment="1" applyProtection="1">
      <alignment/>
      <protection/>
    </xf>
    <xf numFmtId="0" fontId="17" fillId="0" borderId="0" xfId="0" applyFont="1" applyFill="1" applyBorder="1" applyAlignment="1" applyProtection="1">
      <alignment/>
      <protection/>
    </xf>
    <xf numFmtId="0" fontId="17" fillId="0" borderId="0" xfId="0" applyFont="1" applyFill="1" applyAlignment="1" applyProtection="1">
      <alignment/>
      <protection/>
    </xf>
    <xf numFmtId="0" fontId="23" fillId="0" borderId="0" xfId="0" applyFont="1" applyFill="1" applyAlignment="1" applyProtection="1">
      <alignment/>
      <protection/>
    </xf>
    <xf numFmtId="0" fontId="0" fillId="0" borderId="0" xfId="0" applyFill="1" applyAlignment="1" applyProtection="1">
      <alignment/>
      <protection/>
    </xf>
    <xf numFmtId="0" fontId="72" fillId="0" borderId="0" xfId="60" applyFill="1" applyBorder="1" applyProtection="1">
      <alignment/>
      <protection/>
    </xf>
    <xf numFmtId="0" fontId="24" fillId="0" borderId="0" xfId="0" applyFont="1" applyBorder="1" applyAlignment="1" applyProtection="1">
      <alignment horizontal="justify"/>
      <protection/>
    </xf>
    <xf numFmtId="0" fontId="2" fillId="0" borderId="0" xfId="0" applyFont="1" applyBorder="1" applyAlignment="1" applyProtection="1">
      <alignment horizontal="justify"/>
      <protection/>
    </xf>
    <xf numFmtId="0" fontId="3" fillId="34" borderId="10" xfId="0" applyFont="1" applyFill="1" applyBorder="1" applyAlignment="1" applyProtection="1">
      <alignment horizontal="justify" vertical="top"/>
      <protection/>
    </xf>
    <xf numFmtId="0" fontId="4" fillId="34" borderId="10" xfId="0" applyFont="1" applyFill="1" applyBorder="1" applyAlignment="1" applyProtection="1">
      <alignment horizontal="center" vertical="center" wrapText="1"/>
      <protection/>
    </xf>
    <xf numFmtId="0" fontId="4" fillId="34" borderId="10" xfId="0" applyFont="1" applyFill="1" applyBorder="1" applyAlignment="1" applyProtection="1">
      <alignment vertical="center"/>
      <protection/>
    </xf>
    <xf numFmtId="40" fontId="4" fillId="34" borderId="10" xfId="42" applyFont="1" applyFill="1" applyBorder="1" applyAlignment="1" applyProtection="1">
      <alignment horizontal="center" vertical="center" wrapText="1"/>
      <protection/>
    </xf>
    <xf numFmtId="0" fontId="4" fillId="0" borderId="0" xfId="0" applyFont="1" applyFill="1" applyBorder="1" applyAlignment="1" applyProtection="1">
      <alignment horizontal="justify" vertical="top" wrapText="1"/>
      <protection/>
    </xf>
    <xf numFmtId="40" fontId="4" fillId="0" borderId="0" xfId="42" applyFont="1" applyFill="1" applyBorder="1" applyAlignment="1" applyProtection="1">
      <alignment/>
      <protection/>
    </xf>
    <xf numFmtId="0" fontId="4" fillId="0" borderId="0" xfId="0" applyFont="1" applyFill="1" applyBorder="1" applyAlignment="1" applyProtection="1">
      <alignment horizontal="right"/>
      <protection/>
    </xf>
    <xf numFmtId="40" fontId="21" fillId="0" borderId="0" xfId="42" applyFont="1" applyFill="1" applyBorder="1" applyAlignment="1" applyProtection="1">
      <alignment/>
      <protection/>
    </xf>
    <xf numFmtId="0" fontId="5" fillId="36" borderId="10" xfId="0" applyFont="1" applyFill="1" applyBorder="1" applyAlignment="1" applyProtection="1">
      <alignment horizontal="justify" vertical="top" wrapText="1"/>
      <protection/>
    </xf>
    <xf numFmtId="38" fontId="4" fillId="36" borderId="10" xfId="42" applyNumberFormat="1" applyFont="1" applyFill="1" applyBorder="1" applyAlignment="1" applyProtection="1">
      <alignment/>
      <protection/>
    </xf>
    <xf numFmtId="0" fontId="5" fillId="36" borderId="11" xfId="0" applyFont="1" applyFill="1" applyBorder="1" applyAlignment="1" applyProtection="1">
      <alignment horizontal="justify" vertical="top" wrapText="1"/>
      <protection/>
    </xf>
    <xf numFmtId="0" fontId="5" fillId="0" borderId="0" xfId="0" applyFont="1" applyFill="1" applyBorder="1" applyAlignment="1" applyProtection="1">
      <alignment horizontal="justify" vertical="top" wrapText="1"/>
      <protection/>
    </xf>
    <xf numFmtId="0" fontId="4" fillId="0" borderId="14" xfId="0" applyFont="1" applyFill="1" applyBorder="1" applyAlignment="1" applyProtection="1">
      <alignment horizontal="center"/>
      <protection/>
    </xf>
    <xf numFmtId="38" fontId="4" fillId="0" borderId="14" xfId="42" applyNumberFormat="1" applyFont="1" applyFill="1" applyBorder="1" applyAlignment="1" applyProtection="1">
      <alignment/>
      <protection/>
    </xf>
    <xf numFmtId="40" fontId="4" fillId="0" borderId="14" xfId="42" applyFont="1" applyFill="1" applyBorder="1" applyAlignment="1" applyProtection="1">
      <alignment horizontal="right"/>
      <protection/>
    </xf>
    <xf numFmtId="4" fontId="4" fillId="0" borderId="18" xfId="0" applyNumberFormat="1" applyFont="1" applyFill="1" applyBorder="1" applyAlignment="1" applyProtection="1">
      <alignment horizontal="right"/>
      <protection/>
    </xf>
    <xf numFmtId="38" fontId="4" fillId="0" borderId="0" xfId="42" applyNumberFormat="1" applyFont="1" applyFill="1" applyBorder="1" applyAlignment="1" applyProtection="1">
      <alignment/>
      <protection/>
    </xf>
    <xf numFmtId="0" fontId="5" fillId="36" borderId="19" xfId="0" applyFont="1" applyFill="1" applyBorder="1" applyAlignment="1" applyProtection="1">
      <alignment horizontal="justify" vertical="top" wrapText="1"/>
      <protection/>
    </xf>
    <xf numFmtId="38" fontId="21" fillId="0" borderId="0" xfId="42" applyNumberFormat="1" applyFont="1" applyFill="1" applyBorder="1" applyAlignment="1" applyProtection="1">
      <alignment/>
      <protection/>
    </xf>
    <xf numFmtId="0" fontId="7" fillId="0" borderId="0" xfId="0" applyFont="1" applyFill="1" applyBorder="1" applyAlignment="1" applyProtection="1">
      <alignment horizontal="justify"/>
      <protection/>
    </xf>
    <xf numFmtId="40" fontId="26" fillId="0" borderId="0" xfId="42" applyFont="1" applyFill="1" applyBorder="1" applyAlignment="1" applyProtection="1">
      <alignment/>
      <protection/>
    </xf>
    <xf numFmtId="40" fontId="93" fillId="0" borderId="0" xfId="42" applyFont="1" applyFill="1" applyBorder="1" applyAlignment="1" applyProtection="1">
      <alignment horizontal="right"/>
      <protection/>
    </xf>
    <xf numFmtId="0" fontId="93" fillId="0" borderId="0" xfId="0" applyFont="1" applyFill="1" applyBorder="1" applyAlignment="1" applyProtection="1">
      <alignment horizontal="right"/>
      <protection/>
    </xf>
    <xf numFmtId="0" fontId="4" fillId="0" borderId="0" xfId="0" applyFont="1" applyFill="1" applyBorder="1" applyAlignment="1" applyProtection="1">
      <alignment horizontal="right" vertical="top"/>
      <protection/>
    </xf>
    <xf numFmtId="0" fontId="3" fillId="0" borderId="10" xfId="0" applyFont="1" applyBorder="1" applyAlignment="1" applyProtection="1">
      <alignment horizontal="justify" vertical="top" wrapText="1"/>
      <protection/>
    </xf>
    <xf numFmtId="0" fontId="7" fillId="0" borderId="0" xfId="0" applyFont="1" applyBorder="1" applyAlignment="1" applyProtection="1">
      <alignment horizontal="justify"/>
      <protection/>
    </xf>
    <xf numFmtId="40" fontId="7" fillId="0" borderId="0" xfId="42" applyFont="1" applyBorder="1" applyAlignment="1" applyProtection="1">
      <alignment/>
      <protection/>
    </xf>
    <xf numFmtId="40" fontId="7" fillId="0" borderId="0" xfId="42" applyFont="1" applyBorder="1" applyAlignment="1" applyProtection="1">
      <alignment horizontal="right"/>
      <protection/>
    </xf>
    <xf numFmtId="0" fontId="7" fillId="0" borderId="0" xfId="0" applyFont="1" applyBorder="1" applyAlignment="1" applyProtection="1">
      <alignment horizontal="right"/>
      <protection/>
    </xf>
    <xf numFmtId="0" fontId="8" fillId="36" borderId="17" xfId="0" applyFont="1" applyFill="1" applyBorder="1" applyAlignment="1" applyProtection="1">
      <alignment horizontal="justify"/>
      <protection/>
    </xf>
    <xf numFmtId="40" fontId="4" fillId="36" borderId="10" xfId="42" applyFont="1" applyFill="1" applyBorder="1" applyAlignment="1" applyProtection="1">
      <alignment/>
      <protection/>
    </xf>
    <xf numFmtId="40" fontId="93" fillId="0" borderId="0" xfId="42" applyFont="1" applyFill="1" applyBorder="1" applyAlignment="1" applyProtection="1">
      <alignment/>
      <protection/>
    </xf>
    <xf numFmtId="0" fontId="25" fillId="36" borderId="10" xfId="0" applyFont="1" applyFill="1" applyBorder="1" applyAlignment="1" applyProtection="1">
      <alignment horizontal="justify" vertical="top" wrapText="1"/>
      <protection/>
    </xf>
    <xf numFmtId="0" fontId="7" fillId="36" borderId="17" xfId="0" applyFont="1" applyFill="1" applyBorder="1" applyAlignment="1" applyProtection="1">
      <alignment horizontal="justify"/>
      <protection/>
    </xf>
    <xf numFmtId="40" fontId="27" fillId="0" borderId="0" xfId="42" applyFont="1" applyFill="1" applyBorder="1" applyAlignment="1" applyProtection="1">
      <alignment horizontal="right"/>
      <protection/>
    </xf>
    <xf numFmtId="0" fontId="3" fillId="36" borderId="10" xfId="0" applyFont="1" applyFill="1" applyBorder="1" applyAlignment="1" applyProtection="1">
      <alignment horizontal="justify" vertical="top"/>
      <protection/>
    </xf>
    <xf numFmtId="0" fontId="4" fillId="0" borderId="0" xfId="0" applyFont="1" applyFill="1" applyAlignment="1" applyProtection="1">
      <alignment/>
      <protection/>
    </xf>
    <xf numFmtId="4" fontId="4" fillId="0" borderId="0" xfId="0" applyNumberFormat="1" applyFont="1" applyFill="1" applyBorder="1" applyAlignment="1" applyProtection="1">
      <alignment/>
      <protection/>
    </xf>
    <xf numFmtId="0" fontId="4" fillId="0" borderId="0" xfId="0" applyFont="1" applyFill="1" applyBorder="1" applyAlignment="1" applyProtection="1">
      <alignment/>
      <protection/>
    </xf>
    <xf numFmtId="1" fontId="4" fillId="0" borderId="0" xfId="0" applyNumberFormat="1" applyFont="1" applyFill="1" applyBorder="1" applyAlignment="1" applyProtection="1">
      <alignment horizontal="justify" vertical="top"/>
      <protection/>
    </xf>
    <xf numFmtId="40" fontId="4" fillId="33" borderId="10" xfId="42" applyFont="1" applyFill="1" applyBorder="1" applyAlignment="1" applyProtection="1">
      <alignment horizontal="right"/>
      <protection locked="0"/>
    </xf>
    <xf numFmtId="40" fontId="7" fillId="33" borderId="10" xfId="42" applyFont="1" applyFill="1" applyBorder="1" applyAlignment="1" applyProtection="1">
      <alignment horizontal="right"/>
      <protection locked="0"/>
    </xf>
    <xf numFmtId="0" fontId="3" fillId="37" borderId="12" xfId="0" applyFont="1" applyFill="1" applyBorder="1" applyAlignment="1" applyProtection="1">
      <alignment horizontal="left" vertical="top"/>
      <protection/>
    </xf>
    <xf numFmtId="0" fontId="4" fillId="37" borderId="20" xfId="0" applyFont="1" applyFill="1" applyBorder="1" applyAlignment="1" applyProtection="1">
      <alignment horizontal="left" vertical="top"/>
      <protection/>
    </xf>
    <xf numFmtId="0" fontId="3" fillId="34" borderId="21" xfId="0" applyFont="1" applyFill="1" applyBorder="1" applyAlignment="1" applyProtection="1">
      <alignment horizontal="justify" vertical="center"/>
      <protection/>
    </xf>
    <xf numFmtId="0" fontId="4" fillId="0" borderId="22" xfId="0" applyFont="1" applyFill="1" applyBorder="1" applyAlignment="1" applyProtection="1">
      <alignment horizontal="center" vertical="top"/>
      <protection/>
    </xf>
    <xf numFmtId="2" fontId="4" fillId="0" borderId="0" xfId="0" applyNumberFormat="1" applyFont="1" applyFill="1" applyBorder="1" applyAlignment="1" applyProtection="1">
      <alignment horizontal="center" vertical="top"/>
      <protection/>
    </xf>
    <xf numFmtId="40" fontId="4" fillId="0" borderId="0" xfId="42" applyFont="1" applyFill="1" applyBorder="1" applyAlignment="1" applyProtection="1">
      <alignment horizontal="center" vertical="top" wrapText="1"/>
      <protection/>
    </xf>
    <xf numFmtId="4" fontId="4" fillId="0" borderId="0" xfId="0" applyNumberFormat="1" applyFont="1" applyFill="1" applyBorder="1" applyAlignment="1" applyProtection="1">
      <alignment horizontal="center" vertical="top" wrapText="1"/>
      <protection/>
    </xf>
    <xf numFmtId="0" fontId="72" fillId="0" borderId="0" xfId="60" applyBorder="1" applyProtection="1">
      <alignment/>
      <protection/>
    </xf>
    <xf numFmtId="0" fontId="3" fillId="0" borderId="16" xfId="0" applyFont="1" applyFill="1" applyBorder="1" applyAlignment="1" applyProtection="1">
      <alignment horizontal="justify" vertical="center"/>
      <protection/>
    </xf>
    <xf numFmtId="0" fontId="4" fillId="0" borderId="12" xfId="0" applyFont="1" applyFill="1" applyBorder="1" applyAlignment="1" applyProtection="1">
      <alignment horizontal="center" vertical="top"/>
      <protection/>
    </xf>
    <xf numFmtId="2" fontId="4" fillId="0" borderId="12" xfId="0" applyNumberFormat="1" applyFont="1" applyFill="1" applyBorder="1" applyAlignment="1" applyProtection="1">
      <alignment horizontal="center" vertical="top"/>
      <protection/>
    </xf>
    <xf numFmtId="40" fontId="4" fillId="0" borderId="12" xfId="42" applyFont="1" applyFill="1" applyBorder="1" applyAlignment="1" applyProtection="1">
      <alignment horizontal="center" vertical="top" wrapText="1"/>
      <protection/>
    </xf>
    <xf numFmtId="4" fontId="4" fillId="0" borderId="12" xfId="0" applyNumberFormat="1" applyFont="1" applyFill="1" applyBorder="1" applyAlignment="1" applyProtection="1">
      <alignment horizontal="center" vertical="top" wrapText="1"/>
      <protection/>
    </xf>
    <xf numFmtId="0" fontId="37" fillId="33" borderId="15" xfId="60" applyFont="1" applyFill="1" applyBorder="1" applyAlignment="1" applyProtection="1">
      <alignment horizontal="left" vertical="top"/>
      <protection/>
    </xf>
    <xf numFmtId="0" fontId="38" fillId="33" borderId="17" xfId="60" applyFont="1" applyFill="1" applyBorder="1" applyAlignment="1" applyProtection="1">
      <alignment horizontal="left" vertical="top"/>
      <protection/>
    </xf>
    <xf numFmtId="0" fontId="37" fillId="33" borderId="10" xfId="60" applyFont="1" applyFill="1" applyBorder="1" applyAlignment="1" applyProtection="1">
      <alignment vertical="center" wrapText="1"/>
      <protection/>
    </xf>
    <xf numFmtId="0" fontId="9" fillId="33" borderId="10" xfId="60" applyFont="1" applyFill="1" applyBorder="1" applyAlignment="1" applyProtection="1">
      <alignment horizontal="center" vertical="top"/>
      <protection/>
    </xf>
    <xf numFmtId="0" fontId="4" fillId="33" borderId="10" xfId="60" applyFont="1" applyFill="1" applyBorder="1" applyAlignment="1" applyProtection="1">
      <alignment horizontal="center" vertical="top"/>
      <protection/>
    </xf>
    <xf numFmtId="0" fontId="9" fillId="33" borderId="10" xfId="60" applyFont="1" applyFill="1" applyBorder="1" applyAlignment="1" applyProtection="1">
      <alignment horizontal="center" vertical="top" wrapText="1"/>
      <protection/>
    </xf>
    <xf numFmtId="0" fontId="37" fillId="0" borderId="0" xfId="60" applyFont="1" applyFill="1" applyBorder="1" applyAlignment="1" applyProtection="1">
      <alignment horizontal="left" vertical="top"/>
      <protection/>
    </xf>
    <xf numFmtId="0" fontId="38" fillId="0" borderId="0" xfId="60" applyFont="1" applyFill="1" applyBorder="1" applyAlignment="1" applyProtection="1">
      <alignment horizontal="left" vertical="top"/>
      <protection/>
    </xf>
    <xf numFmtId="0" fontId="37" fillId="0" borderId="0" xfId="60" applyFont="1" applyFill="1" applyBorder="1" applyAlignment="1" applyProtection="1">
      <alignment vertical="center" wrapText="1"/>
      <protection/>
    </xf>
    <xf numFmtId="0" fontId="32" fillId="0" borderId="0" xfId="60" applyFont="1" applyFill="1" applyBorder="1" applyAlignment="1" applyProtection="1">
      <alignment horizontal="center" vertical="top" wrapText="1"/>
      <protection/>
    </xf>
    <xf numFmtId="2" fontId="4" fillId="0" borderId="0" xfId="60" applyNumberFormat="1" applyFont="1" applyFill="1" applyBorder="1" applyAlignment="1" applyProtection="1">
      <alignment horizontal="center" vertical="top" wrapText="1"/>
      <protection/>
    </xf>
    <xf numFmtId="4" fontId="4" fillId="0" borderId="0" xfId="60" applyNumberFormat="1" applyFont="1" applyFill="1" applyBorder="1" applyAlignment="1" applyProtection="1">
      <alignment horizontal="center" vertical="top" wrapText="1"/>
      <protection/>
    </xf>
    <xf numFmtId="0" fontId="32" fillId="0" borderId="0" xfId="60" applyFont="1" applyFill="1" applyBorder="1" applyAlignment="1" applyProtection="1">
      <alignment horizontal="left" vertical="top"/>
      <protection/>
    </xf>
    <xf numFmtId="0" fontId="39" fillId="0" borderId="0" xfId="60" applyFont="1" applyFill="1" applyBorder="1" applyAlignment="1" applyProtection="1">
      <alignment horizontal="left" vertical="top"/>
      <protection/>
    </xf>
    <xf numFmtId="0" fontId="37" fillId="0" borderId="10" xfId="60" applyFont="1" applyFill="1" applyBorder="1" applyAlignment="1" applyProtection="1">
      <alignment vertical="center" wrapText="1"/>
      <protection/>
    </xf>
    <xf numFmtId="40" fontId="4" fillId="0" borderId="10" xfId="44" applyFont="1" applyFill="1" applyBorder="1" applyAlignment="1" applyProtection="1">
      <alignment horizontal="justify" vertical="center" wrapText="1"/>
      <protection/>
    </xf>
    <xf numFmtId="2" fontId="4" fillId="0" borderId="0" xfId="42" applyNumberFormat="1" applyFont="1" applyFill="1" applyBorder="1" applyAlignment="1" applyProtection="1">
      <alignment horizontal="center"/>
      <protection/>
    </xf>
    <xf numFmtId="40" fontId="91" fillId="0" borderId="0" xfId="42" applyFont="1" applyFill="1" applyBorder="1" applyAlignment="1" applyProtection="1">
      <alignment horizontal="right"/>
      <protection/>
    </xf>
    <xf numFmtId="0" fontId="32" fillId="0" borderId="0" xfId="60" applyFont="1" applyBorder="1" applyAlignment="1" applyProtection="1">
      <alignment horizontal="right" vertical="top"/>
      <protection/>
    </xf>
    <xf numFmtId="0" fontId="32" fillId="33" borderId="10" xfId="60" applyFont="1" applyFill="1" applyBorder="1" applyAlignment="1" applyProtection="1">
      <alignment vertical="center" wrapText="1"/>
      <protection/>
    </xf>
    <xf numFmtId="0" fontId="32" fillId="33" borderId="10" xfId="60" applyFont="1" applyFill="1" applyBorder="1" applyAlignment="1" applyProtection="1">
      <alignment horizontal="center"/>
      <protection/>
    </xf>
    <xf numFmtId="40" fontId="4" fillId="33" borderId="10" xfId="44" applyFont="1" applyFill="1" applyBorder="1" applyAlignment="1" applyProtection="1">
      <alignment/>
      <protection/>
    </xf>
    <xf numFmtId="40" fontId="9" fillId="33" borderId="10" xfId="44" applyFont="1" applyFill="1" applyBorder="1" applyAlignment="1" applyProtection="1">
      <alignment horizontal="right"/>
      <protection/>
    </xf>
    <xf numFmtId="0" fontId="32" fillId="33" borderId="19" xfId="60" applyFont="1" applyFill="1" applyBorder="1" applyAlignment="1" applyProtection="1">
      <alignment vertical="center" wrapText="1"/>
      <protection/>
    </xf>
    <xf numFmtId="0" fontId="5" fillId="0" borderId="0" xfId="0" applyFont="1" applyFill="1" applyBorder="1" applyAlignment="1" applyProtection="1">
      <alignment horizontal="justify" vertical="center" wrapText="1"/>
      <protection/>
    </xf>
    <xf numFmtId="40" fontId="32" fillId="0" borderId="0" xfId="44" applyFont="1" applyFill="1" applyBorder="1" applyAlignment="1" applyProtection="1">
      <alignment horizontal="left" vertical="top"/>
      <protection/>
    </xf>
    <xf numFmtId="40" fontId="37" fillId="0" borderId="10" xfId="44" applyFont="1" applyFill="1" applyBorder="1" applyAlignment="1" applyProtection="1">
      <alignment vertical="center" wrapText="1"/>
      <protection/>
    </xf>
    <xf numFmtId="40" fontId="9" fillId="0" borderId="22" xfId="44" applyFont="1" applyFill="1" applyBorder="1" applyAlignment="1" applyProtection="1">
      <alignment horizontal="center" vertical="top"/>
      <protection/>
    </xf>
    <xf numFmtId="40" fontId="4" fillId="0" borderId="0" xfId="44" applyFont="1" applyFill="1" applyBorder="1" applyAlignment="1" applyProtection="1">
      <alignment horizontal="center" vertical="top"/>
      <protection/>
    </xf>
    <xf numFmtId="40" fontId="9" fillId="0" borderId="0" xfId="44" applyFont="1" applyFill="1" applyBorder="1" applyAlignment="1" applyProtection="1">
      <alignment horizontal="center" vertical="top" wrapText="1"/>
      <protection/>
    </xf>
    <xf numFmtId="40" fontId="37" fillId="0" borderId="0" xfId="44" applyFont="1" applyFill="1" applyBorder="1" applyAlignment="1" applyProtection="1">
      <alignment horizontal="left" vertical="top"/>
      <protection/>
    </xf>
    <xf numFmtId="40" fontId="34" fillId="0" borderId="22" xfId="44" applyFont="1" applyBorder="1" applyAlignment="1" applyProtection="1">
      <alignment/>
      <protection/>
    </xf>
    <xf numFmtId="40" fontId="4" fillId="0" borderId="0" xfId="44" applyFont="1" applyAlignment="1" applyProtection="1">
      <alignment/>
      <protection/>
    </xf>
    <xf numFmtId="40" fontId="4" fillId="0" borderId="12" xfId="44" applyFont="1" applyFill="1" applyBorder="1" applyAlignment="1" applyProtection="1">
      <alignment horizontal="right"/>
      <protection/>
    </xf>
    <xf numFmtId="40" fontId="9" fillId="0" borderId="12" xfId="44" applyFont="1" applyFill="1" applyBorder="1" applyAlignment="1" applyProtection="1">
      <alignment horizontal="right"/>
      <protection/>
    </xf>
    <xf numFmtId="40" fontId="4" fillId="33" borderId="10" xfId="44" applyFont="1" applyFill="1" applyBorder="1" applyAlignment="1" applyProtection="1">
      <alignment horizontal="justify" vertical="center" wrapText="1"/>
      <protection/>
    </xf>
    <xf numFmtId="40" fontId="4" fillId="33" borderId="10" xfId="44" applyFont="1" applyFill="1" applyBorder="1" applyAlignment="1" applyProtection="1">
      <alignment horizontal="center"/>
      <protection/>
    </xf>
    <xf numFmtId="40" fontId="4" fillId="33" borderId="10" xfId="44" applyFont="1" applyFill="1" applyBorder="1" applyAlignment="1" applyProtection="1">
      <alignment/>
      <protection/>
    </xf>
    <xf numFmtId="40" fontId="9" fillId="33" borderId="10" xfId="44" applyFont="1" applyFill="1" applyBorder="1" applyAlignment="1" applyProtection="1">
      <alignment/>
      <protection/>
    </xf>
    <xf numFmtId="0" fontId="3" fillId="0" borderId="10" xfId="0" applyFont="1" applyFill="1" applyBorder="1" applyAlignment="1" applyProtection="1">
      <alignment horizontal="left" vertical="center" wrapText="1"/>
      <protection/>
    </xf>
    <xf numFmtId="0" fontId="4" fillId="0" borderId="10" xfId="0" applyFont="1" applyFill="1" applyBorder="1" applyAlignment="1" applyProtection="1">
      <alignment horizontal="justify" vertical="center" wrapText="1"/>
      <protection/>
    </xf>
    <xf numFmtId="0" fontId="32" fillId="33" borderId="10" xfId="60" applyFont="1" applyFill="1" applyBorder="1" applyAlignment="1" applyProtection="1">
      <alignment horizontal="justify" vertical="center" wrapText="1"/>
      <protection/>
    </xf>
    <xf numFmtId="40" fontId="4" fillId="33" borderId="10" xfId="44" applyFont="1" applyFill="1" applyBorder="1" applyAlignment="1" applyProtection="1">
      <alignment horizontal="right"/>
      <protection/>
    </xf>
    <xf numFmtId="0" fontId="37" fillId="33" borderId="16" xfId="60" applyFont="1" applyFill="1" applyBorder="1" applyAlignment="1" applyProtection="1">
      <alignment horizontal="left" vertical="top"/>
      <protection/>
    </xf>
    <xf numFmtId="0" fontId="37" fillId="33" borderId="16" xfId="60" applyFont="1" applyFill="1" applyBorder="1" applyAlignment="1" applyProtection="1">
      <alignment horizontal="justify" vertical="center" wrapText="1"/>
      <protection/>
    </xf>
    <xf numFmtId="0" fontId="37" fillId="33" borderId="16" xfId="60" applyFont="1" applyFill="1" applyBorder="1" applyAlignment="1" applyProtection="1">
      <alignment horizontal="center"/>
      <protection/>
    </xf>
    <xf numFmtId="165" fontId="4" fillId="33" borderId="10" xfId="60" applyNumberFormat="1" applyFont="1" applyFill="1" applyBorder="1" applyProtection="1">
      <alignment/>
      <protection/>
    </xf>
    <xf numFmtId="0" fontId="37" fillId="0" borderId="0" xfId="60" applyFont="1" applyFill="1" applyBorder="1" applyAlignment="1" applyProtection="1">
      <alignment horizontal="justify" vertical="center" wrapText="1"/>
      <protection/>
    </xf>
    <xf numFmtId="0" fontId="37" fillId="0" borderId="0" xfId="60" applyFont="1" applyFill="1" applyBorder="1" applyAlignment="1" applyProtection="1">
      <alignment horizontal="center"/>
      <protection/>
    </xf>
    <xf numFmtId="0" fontId="40" fillId="0" borderId="0" xfId="60" applyFont="1" applyFill="1" applyBorder="1" applyProtection="1">
      <alignment/>
      <protection/>
    </xf>
    <xf numFmtId="4" fontId="41" fillId="0" borderId="0" xfId="60" applyNumberFormat="1" applyFont="1" applyFill="1" applyBorder="1" applyProtection="1">
      <alignment/>
      <protection/>
    </xf>
    <xf numFmtId="0" fontId="37" fillId="33" borderId="17" xfId="60" applyFont="1" applyFill="1" applyBorder="1" applyAlignment="1" applyProtection="1">
      <alignment horizontal="left" vertical="top"/>
      <protection/>
    </xf>
    <xf numFmtId="0" fontId="4" fillId="0" borderId="0" xfId="0" applyFont="1" applyFill="1" applyBorder="1" applyAlignment="1" applyProtection="1">
      <alignment horizontal="justify" vertical="center" wrapText="1"/>
      <protection/>
    </xf>
    <xf numFmtId="40" fontId="4" fillId="0" borderId="0" xfId="44" applyFont="1" applyFill="1" applyBorder="1" applyAlignment="1" applyProtection="1">
      <alignment horizontal="left" vertical="top"/>
      <protection/>
    </xf>
    <xf numFmtId="40" fontId="3" fillId="0" borderId="10" xfId="44" applyFont="1" applyFill="1" applyBorder="1" applyAlignment="1" applyProtection="1">
      <alignment horizontal="justify" vertical="center" wrapText="1"/>
      <protection/>
    </xf>
    <xf numFmtId="40" fontId="4" fillId="0" borderId="22" xfId="44" applyFont="1" applyFill="1" applyBorder="1" applyAlignment="1" applyProtection="1">
      <alignment horizontal="center"/>
      <protection/>
    </xf>
    <xf numFmtId="40" fontId="4" fillId="0" borderId="0" xfId="44" applyFont="1" applyFill="1" applyBorder="1" applyAlignment="1" applyProtection="1">
      <alignment horizontal="center"/>
      <protection/>
    </xf>
    <xf numFmtId="40" fontId="91" fillId="0" borderId="0" xfId="44" applyFont="1" applyFill="1" applyBorder="1" applyAlignment="1" applyProtection="1">
      <alignment horizontal="right"/>
      <protection/>
    </xf>
    <xf numFmtId="40" fontId="4" fillId="0" borderId="0" xfId="44" applyFont="1" applyFill="1" applyBorder="1" applyAlignment="1" applyProtection="1">
      <alignment horizontal="right"/>
      <protection/>
    </xf>
    <xf numFmtId="40" fontId="32" fillId="33" borderId="10" xfId="44" applyFont="1" applyFill="1" applyBorder="1" applyAlignment="1" applyProtection="1">
      <alignment horizontal="justify" vertical="center" wrapText="1"/>
      <protection/>
    </xf>
    <xf numFmtId="0" fontId="3" fillId="0" borderId="10" xfId="0" applyFont="1" applyFill="1" applyBorder="1" applyAlignment="1" applyProtection="1">
      <alignment horizontal="justify" vertical="center"/>
      <protection/>
    </xf>
    <xf numFmtId="0" fontId="4" fillId="0" borderId="10" xfId="0" applyFont="1" applyFill="1" applyBorder="1" applyAlignment="1" applyProtection="1">
      <alignment horizontal="justify" vertical="center"/>
      <protection/>
    </xf>
    <xf numFmtId="0" fontId="4" fillId="33" borderId="10" xfId="0" applyFont="1" applyFill="1" applyBorder="1" applyAlignment="1" applyProtection="1">
      <alignment horizontal="justify" vertical="center" wrapText="1"/>
      <protection/>
    </xf>
    <xf numFmtId="165" fontId="4" fillId="33" borderId="10" xfId="44" applyNumberFormat="1" applyFont="1" applyFill="1" applyBorder="1" applyAlignment="1" applyProtection="1">
      <alignment horizontal="center"/>
      <protection/>
    </xf>
    <xf numFmtId="0" fontId="3" fillId="0" borderId="10" xfId="0" applyFont="1" applyFill="1" applyBorder="1" applyAlignment="1" applyProtection="1">
      <alignment horizontal="justify" vertical="center" wrapText="1"/>
      <protection/>
    </xf>
    <xf numFmtId="0" fontId="3" fillId="0" borderId="11" xfId="60" applyFont="1" applyFill="1" applyBorder="1" applyAlignment="1" applyProtection="1">
      <alignment horizontal="justify" vertical="center" wrapText="1"/>
      <protection/>
    </xf>
    <xf numFmtId="0" fontId="32" fillId="0" borderId="0" xfId="60" applyFont="1" applyBorder="1" applyAlignment="1" applyProtection="1">
      <alignment horizontal="center"/>
      <protection/>
    </xf>
    <xf numFmtId="2" fontId="21" fillId="0" borderId="0" xfId="60" applyNumberFormat="1" applyFont="1" applyBorder="1" applyAlignment="1" applyProtection="1">
      <alignment horizontal="right"/>
      <protection/>
    </xf>
    <xf numFmtId="4" fontId="34" fillId="0" borderId="0" xfId="60" applyNumberFormat="1" applyFont="1" applyBorder="1" applyProtection="1">
      <alignment/>
      <protection/>
    </xf>
    <xf numFmtId="0" fontId="32" fillId="33" borderId="11" xfId="60" applyFont="1" applyFill="1" applyBorder="1" applyAlignment="1" applyProtection="1">
      <alignment horizontal="justify" vertical="center" wrapText="1"/>
      <protection/>
    </xf>
    <xf numFmtId="0" fontId="32" fillId="0" borderId="14" xfId="60" applyFont="1" applyFill="1" applyBorder="1" applyAlignment="1" applyProtection="1">
      <alignment horizontal="justify" vertical="center" wrapText="1"/>
      <protection/>
    </xf>
    <xf numFmtId="0" fontId="32" fillId="0" borderId="0" xfId="60" applyFont="1" applyFill="1" applyBorder="1" applyAlignment="1" applyProtection="1">
      <alignment horizontal="center"/>
      <protection/>
    </xf>
    <xf numFmtId="40" fontId="4" fillId="0" borderId="0" xfId="44" applyFont="1" applyFill="1" applyBorder="1" applyAlignment="1" applyProtection="1">
      <alignment/>
      <protection/>
    </xf>
    <xf numFmtId="0" fontId="37" fillId="0" borderId="10" xfId="60" applyFont="1" applyFill="1" applyBorder="1" applyAlignment="1" applyProtection="1">
      <alignment horizontal="justify" vertical="center" wrapText="1"/>
      <protection/>
    </xf>
    <xf numFmtId="0" fontId="4" fillId="0" borderId="11" xfId="60" applyFont="1" applyFill="1" applyBorder="1" applyAlignment="1" applyProtection="1">
      <alignment horizontal="justify" vertical="center" wrapText="1"/>
      <protection/>
    </xf>
    <xf numFmtId="40" fontId="21" fillId="0" borderId="0" xfId="44" applyFont="1" applyBorder="1" applyAlignment="1" applyProtection="1">
      <alignment horizontal="right"/>
      <protection/>
    </xf>
    <xf numFmtId="40" fontId="4" fillId="0" borderId="0" xfId="44" applyFont="1" applyBorder="1" applyAlignment="1" applyProtection="1">
      <alignment/>
      <protection/>
    </xf>
    <xf numFmtId="0" fontId="32" fillId="0" borderId="0" xfId="60" applyFont="1" applyFill="1" applyBorder="1" applyAlignment="1" applyProtection="1">
      <alignment horizontal="justify" vertical="center" wrapText="1"/>
      <protection/>
    </xf>
    <xf numFmtId="2" fontId="4" fillId="0" borderId="0" xfId="60" applyNumberFormat="1" applyFont="1" applyFill="1" applyBorder="1" applyAlignment="1" applyProtection="1">
      <alignment horizontal="right"/>
      <protection/>
    </xf>
    <xf numFmtId="40" fontId="4" fillId="0" borderId="0" xfId="42" applyFont="1" applyFill="1" applyBorder="1" applyAlignment="1" applyProtection="1">
      <alignment/>
      <protection/>
    </xf>
    <xf numFmtId="40" fontId="32" fillId="0" borderId="0" xfId="44" applyFont="1" applyBorder="1" applyAlignment="1" applyProtection="1">
      <alignment horizontal="left" vertical="top"/>
      <protection/>
    </xf>
    <xf numFmtId="40" fontId="32" fillId="0" borderId="22" xfId="44" applyFont="1" applyFill="1" applyBorder="1" applyAlignment="1" applyProtection="1">
      <alignment horizontal="center"/>
      <protection/>
    </xf>
    <xf numFmtId="40" fontId="32" fillId="33" borderId="10" xfId="44" applyFont="1" applyFill="1" applyBorder="1" applyAlignment="1" applyProtection="1">
      <alignment horizontal="center"/>
      <protection/>
    </xf>
    <xf numFmtId="0" fontId="32" fillId="0" borderId="13" xfId="60" applyFont="1" applyBorder="1" applyAlignment="1" applyProtection="1">
      <alignment horizontal="left" vertical="top"/>
      <protection/>
    </xf>
    <xf numFmtId="0" fontId="32" fillId="0" borderId="22" xfId="60" applyFont="1" applyFill="1" applyBorder="1" applyAlignment="1" applyProtection="1">
      <alignment horizontal="center"/>
      <protection/>
    </xf>
    <xf numFmtId="4" fontId="34" fillId="0" borderId="0" xfId="60" applyNumberFormat="1" applyFont="1" applyFill="1" applyBorder="1" applyProtection="1">
      <alignment/>
      <protection/>
    </xf>
    <xf numFmtId="0" fontId="9" fillId="0" borderId="0" xfId="0" applyFont="1" applyFill="1" applyAlignment="1" applyProtection="1">
      <alignment horizontal="left" vertical="top" wrapText="1"/>
      <protection/>
    </xf>
    <xf numFmtId="0" fontId="32" fillId="0" borderId="0" xfId="60" applyFont="1" applyBorder="1" applyAlignment="1" applyProtection="1">
      <alignment horizontal="left" vertical="top" wrapText="1"/>
      <protection/>
    </xf>
    <xf numFmtId="0" fontId="9" fillId="0" borderId="19" xfId="0" applyFont="1" applyFill="1" applyBorder="1" applyAlignment="1" applyProtection="1">
      <alignment horizontal="justify" vertical="center" wrapText="1"/>
      <protection/>
    </xf>
    <xf numFmtId="2" fontId="17" fillId="0" borderId="0" xfId="0" applyNumberFormat="1" applyFont="1" applyFill="1" applyAlignment="1" applyProtection="1">
      <alignment horizontal="center" wrapText="1"/>
      <protection/>
    </xf>
    <xf numFmtId="4" fontId="9" fillId="0" borderId="0" xfId="0" applyNumberFormat="1" applyFont="1" applyFill="1" applyAlignment="1" applyProtection="1">
      <alignment horizontal="right" wrapText="1"/>
      <protection/>
    </xf>
    <xf numFmtId="4" fontId="29" fillId="0" borderId="0" xfId="0" applyNumberFormat="1" applyFont="1" applyFill="1" applyAlignment="1" applyProtection="1">
      <alignment horizontal="right" wrapText="1"/>
      <protection/>
    </xf>
    <xf numFmtId="0" fontId="9" fillId="33" borderId="10" xfId="0" applyFont="1" applyFill="1" applyBorder="1" applyAlignment="1" applyProtection="1">
      <alignment horizontal="justify" vertical="center" wrapText="1"/>
      <protection/>
    </xf>
    <xf numFmtId="40" fontId="9" fillId="33" borderId="10" xfId="44" applyFont="1" applyFill="1" applyBorder="1" applyAlignment="1" applyProtection="1">
      <alignment horizontal="center"/>
      <protection/>
    </xf>
    <xf numFmtId="0" fontId="3" fillId="0" borderId="10" xfId="60" applyFont="1" applyFill="1" applyBorder="1" applyAlignment="1" applyProtection="1">
      <alignment horizontal="justify" vertical="center" wrapText="1"/>
      <protection/>
    </xf>
    <xf numFmtId="0" fontId="32" fillId="0" borderId="0" xfId="60" applyFont="1" applyFill="1" applyBorder="1" applyAlignment="1" applyProtection="1">
      <alignment horizontal="center" wrapText="1"/>
      <protection/>
    </xf>
    <xf numFmtId="2" fontId="4" fillId="0" borderId="0" xfId="60" applyNumberFormat="1" applyFont="1" applyFill="1" applyBorder="1" applyAlignment="1" applyProtection="1">
      <alignment horizontal="right" wrapText="1"/>
      <protection/>
    </xf>
    <xf numFmtId="4" fontId="34" fillId="0" borderId="0" xfId="60" applyNumberFormat="1" applyFont="1" applyFill="1" applyBorder="1" applyAlignment="1" applyProtection="1">
      <alignment wrapText="1"/>
      <protection/>
    </xf>
    <xf numFmtId="0" fontId="4" fillId="0" borderId="10" xfId="60" applyFont="1" applyFill="1" applyBorder="1" applyAlignment="1" applyProtection="1">
      <alignment horizontal="justify" vertical="center" wrapText="1"/>
      <protection/>
    </xf>
    <xf numFmtId="0" fontId="4" fillId="33" borderId="10" xfId="60" applyFont="1" applyFill="1" applyBorder="1" applyAlignment="1" applyProtection="1">
      <alignment horizontal="justify" vertical="center" wrapText="1"/>
      <protection/>
    </xf>
    <xf numFmtId="0" fontId="32" fillId="33" borderId="10" xfId="60" applyFont="1" applyFill="1" applyBorder="1" applyAlignment="1" applyProtection="1">
      <alignment horizontal="center" wrapText="1"/>
      <protection/>
    </xf>
    <xf numFmtId="2" fontId="4" fillId="33" borderId="10" xfId="60" applyNumberFormat="1" applyFont="1" applyFill="1" applyBorder="1" applyAlignment="1" applyProtection="1">
      <alignment horizontal="center"/>
      <protection/>
    </xf>
    <xf numFmtId="40" fontId="4" fillId="33" borderId="10" xfId="42" applyFont="1" applyFill="1" applyBorder="1" applyAlignment="1" applyProtection="1">
      <alignment/>
      <protection/>
    </xf>
    <xf numFmtId="40" fontId="72" fillId="0" borderId="0" xfId="44" applyFont="1" applyBorder="1" applyAlignment="1" applyProtection="1">
      <alignment/>
      <protection/>
    </xf>
    <xf numFmtId="40" fontId="4" fillId="33" borderId="15" xfId="44" applyFont="1" applyFill="1" applyBorder="1" applyAlignment="1" applyProtection="1">
      <alignment horizontal="justify" vertical="center" wrapText="1"/>
      <protection/>
    </xf>
    <xf numFmtId="40" fontId="32" fillId="0" borderId="23" xfId="44" applyFont="1" applyFill="1" applyBorder="1" applyAlignment="1" applyProtection="1">
      <alignment horizontal="center"/>
      <protection/>
    </xf>
    <xf numFmtId="40" fontId="4" fillId="0" borderId="12" xfId="44" applyFont="1" applyFill="1" applyBorder="1" applyAlignment="1" applyProtection="1">
      <alignment horizontal="center"/>
      <protection/>
    </xf>
    <xf numFmtId="40" fontId="94" fillId="0" borderId="12" xfId="44" applyFont="1" applyFill="1" applyBorder="1" applyAlignment="1" applyProtection="1">
      <alignment/>
      <protection/>
    </xf>
    <xf numFmtId="40" fontId="4" fillId="0" borderId="12" xfId="44" applyFont="1" applyFill="1" applyBorder="1" applyAlignment="1" applyProtection="1">
      <alignment horizontal="right"/>
      <protection/>
    </xf>
    <xf numFmtId="40" fontId="32" fillId="33" borderId="19" xfId="44" applyFont="1" applyFill="1" applyBorder="1" applyAlignment="1" applyProtection="1">
      <alignment horizontal="center"/>
      <protection/>
    </xf>
    <xf numFmtId="40" fontId="4" fillId="33" borderId="19" xfId="44" applyFont="1" applyFill="1" applyBorder="1" applyAlignment="1" applyProtection="1">
      <alignment horizontal="center"/>
      <protection/>
    </xf>
    <xf numFmtId="40" fontId="4" fillId="33" borderId="19" xfId="44" applyFont="1" applyFill="1" applyBorder="1" applyAlignment="1" applyProtection="1">
      <alignment horizontal="right"/>
      <protection/>
    </xf>
    <xf numFmtId="40" fontId="4" fillId="0" borderId="10" xfId="42" applyFont="1" applyFill="1" applyBorder="1" applyAlignment="1" applyProtection="1">
      <alignment horizontal="justify" vertical="center"/>
      <protection/>
    </xf>
    <xf numFmtId="2" fontId="4" fillId="33" borderId="10" xfId="42" applyNumberFormat="1" applyFont="1" applyFill="1" applyBorder="1" applyAlignment="1" applyProtection="1">
      <alignment horizontal="center"/>
      <protection/>
    </xf>
    <xf numFmtId="0" fontId="4" fillId="0" borderId="14" xfId="0" applyFont="1" applyFill="1" applyBorder="1" applyAlignment="1" applyProtection="1">
      <alignment horizontal="justify" vertical="center" wrapText="1"/>
      <protection/>
    </xf>
    <xf numFmtId="0" fontId="32" fillId="33" borderId="15" xfId="60" applyFont="1" applyFill="1" applyBorder="1" applyAlignment="1" applyProtection="1">
      <alignment horizontal="justify" vertical="center" wrapText="1"/>
      <protection/>
    </xf>
    <xf numFmtId="0" fontId="32" fillId="0" borderId="23" xfId="60" applyFont="1" applyFill="1" applyBorder="1" applyAlignment="1" applyProtection="1">
      <alignment horizontal="center"/>
      <protection/>
    </xf>
    <xf numFmtId="2" fontId="4" fillId="0" borderId="12" xfId="42" applyNumberFormat="1" applyFont="1" applyFill="1" applyBorder="1" applyAlignment="1" applyProtection="1">
      <alignment horizontal="center"/>
      <protection/>
    </xf>
    <xf numFmtId="40" fontId="4" fillId="0" borderId="12" xfId="42" applyFont="1" applyFill="1" applyBorder="1" applyAlignment="1" applyProtection="1">
      <alignment horizontal="right"/>
      <protection/>
    </xf>
    <xf numFmtId="4" fontId="4" fillId="0" borderId="12" xfId="0" applyNumberFormat="1" applyFont="1" applyFill="1" applyBorder="1" applyAlignment="1" applyProtection="1">
      <alignment horizontal="right"/>
      <protection/>
    </xf>
    <xf numFmtId="0" fontId="32" fillId="33" borderId="19" xfId="60" applyFont="1" applyFill="1" applyBorder="1" applyAlignment="1" applyProtection="1">
      <alignment horizontal="center"/>
      <protection/>
    </xf>
    <xf numFmtId="2" fontId="4" fillId="33" borderId="19" xfId="42" applyNumberFormat="1" applyFont="1" applyFill="1" applyBorder="1" applyAlignment="1" applyProtection="1">
      <alignment horizontal="center"/>
      <protection/>
    </xf>
    <xf numFmtId="4" fontId="4" fillId="33" borderId="19" xfId="0" applyNumberFormat="1" applyFont="1" applyFill="1" applyBorder="1" applyAlignment="1" applyProtection="1">
      <alignment horizontal="right"/>
      <protection/>
    </xf>
    <xf numFmtId="4" fontId="4" fillId="33" borderId="10" xfId="60" applyNumberFormat="1" applyFont="1" applyFill="1" applyBorder="1" applyAlignment="1" applyProtection="1">
      <alignment horizontal="right"/>
      <protection/>
    </xf>
    <xf numFmtId="2" fontId="34" fillId="33" borderId="10" xfId="60" applyNumberFormat="1" applyFont="1" applyFill="1" applyBorder="1" applyAlignment="1" applyProtection="1">
      <alignment horizontal="right"/>
      <protection/>
    </xf>
    <xf numFmtId="0" fontId="37" fillId="33" borderId="10" xfId="60" applyFont="1" applyFill="1" applyBorder="1" applyAlignment="1" applyProtection="1">
      <alignment horizontal="left" vertical="top"/>
      <protection/>
    </xf>
    <xf numFmtId="0" fontId="37" fillId="33" borderId="16" xfId="60" applyFont="1" applyFill="1" applyBorder="1" applyAlignment="1" applyProtection="1">
      <alignment vertical="center" wrapText="1"/>
      <protection/>
    </xf>
    <xf numFmtId="2" fontId="40" fillId="33" borderId="16" xfId="60" applyNumberFormat="1" applyFont="1" applyFill="1" applyBorder="1" applyAlignment="1" applyProtection="1">
      <alignment horizontal="right"/>
      <protection/>
    </xf>
    <xf numFmtId="4" fontId="34" fillId="33" borderId="16" xfId="60" applyNumberFormat="1" applyFont="1" applyFill="1" applyBorder="1" applyProtection="1">
      <alignment/>
      <protection/>
    </xf>
    <xf numFmtId="4" fontId="4" fillId="33" borderId="10" xfId="60" applyNumberFormat="1" applyFont="1" applyFill="1" applyBorder="1" applyProtection="1">
      <alignment/>
      <protection/>
    </xf>
    <xf numFmtId="49" fontId="37" fillId="33" borderId="10" xfId="44" applyNumberFormat="1" applyFont="1" applyFill="1" applyBorder="1" applyAlignment="1" applyProtection="1">
      <alignment horizontal="left" vertical="top"/>
      <protection/>
    </xf>
    <xf numFmtId="40" fontId="37" fillId="33" borderId="10" xfId="44" applyFont="1" applyFill="1" applyBorder="1" applyAlignment="1" applyProtection="1">
      <alignment horizontal="left" vertical="top"/>
      <protection/>
    </xf>
    <xf numFmtId="40" fontId="37" fillId="33" borderId="10" xfId="44" applyFont="1" applyFill="1" applyBorder="1" applyAlignment="1" applyProtection="1">
      <alignment vertical="center" wrapText="1"/>
      <protection/>
    </xf>
    <xf numFmtId="40" fontId="9" fillId="33" borderId="10" xfId="44" applyFont="1" applyFill="1" applyBorder="1" applyAlignment="1" applyProtection="1">
      <alignment horizontal="center" vertical="top"/>
      <protection/>
    </xf>
    <xf numFmtId="40" fontId="4" fillId="33" borderId="10" xfId="44" applyFont="1" applyFill="1" applyBorder="1" applyAlignment="1" applyProtection="1">
      <alignment horizontal="center" vertical="top"/>
      <protection/>
    </xf>
    <xf numFmtId="40" fontId="9" fillId="33" borderId="10" xfId="44" applyFont="1" applyFill="1" applyBorder="1" applyAlignment="1" applyProtection="1">
      <alignment horizontal="center" vertical="top" wrapText="1"/>
      <protection/>
    </xf>
    <xf numFmtId="2" fontId="40" fillId="0" borderId="0" xfId="60" applyNumberFormat="1" applyFont="1" applyFill="1" applyBorder="1" applyAlignment="1" applyProtection="1">
      <alignment horizontal="right"/>
      <protection/>
    </xf>
    <xf numFmtId="40" fontId="37" fillId="0" borderId="22" xfId="44" applyFont="1" applyFill="1" applyBorder="1" applyAlignment="1" applyProtection="1">
      <alignment horizontal="center"/>
      <protection/>
    </xf>
    <xf numFmtId="40" fontId="21" fillId="0" borderId="0" xfId="44" applyFont="1" applyFill="1" applyBorder="1" applyAlignment="1" applyProtection="1">
      <alignment horizontal="right"/>
      <protection/>
    </xf>
    <xf numFmtId="40" fontId="34" fillId="0" borderId="0" xfId="44" applyFont="1" applyFill="1" applyBorder="1" applyAlignment="1" applyProtection="1">
      <alignment/>
      <protection/>
    </xf>
    <xf numFmtId="0" fontId="4" fillId="0" borderId="10" xfId="0" applyFont="1" applyBorder="1" applyAlignment="1" applyProtection="1">
      <alignment horizontal="left" vertical="center" wrapText="1"/>
      <protection/>
    </xf>
    <xf numFmtId="40" fontId="32" fillId="0" borderId="0" xfId="44" applyFont="1" applyFill="1" applyBorder="1" applyAlignment="1" applyProtection="1">
      <alignment horizontal="justify" vertical="center" wrapText="1"/>
      <protection/>
    </xf>
    <xf numFmtId="40" fontId="32" fillId="0" borderId="0" xfId="44" applyFont="1" applyFill="1" applyBorder="1" applyAlignment="1" applyProtection="1">
      <alignment horizontal="center"/>
      <protection/>
    </xf>
    <xf numFmtId="40" fontId="32" fillId="0" borderId="10" xfId="44" applyFont="1" applyFill="1" applyBorder="1" applyAlignment="1" applyProtection="1">
      <alignment vertical="center" wrapText="1"/>
      <protection/>
    </xf>
    <xf numFmtId="49" fontId="37" fillId="33" borderId="15" xfId="44" applyNumberFormat="1" applyFont="1" applyFill="1" applyBorder="1" applyAlignment="1" applyProtection="1">
      <alignment horizontal="left" vertical="top"/>
      <protection/>
    </xf>
    <xf numFmtId="40" fontId="37" fillId="33" borderId="16" xfId="44" applyFont="1" applyFill="1" applyBorder="1" applyAlignment="1" applyProtection="1">
      <alignment horizontal="left" vertical="top"/>
      <protection/>
    </xf>
    <xf numFmtId="40" fontId="37" fillId="33" borderId="16" xfId="44" applyFont="1" applyFill="1" applyBorder="1" applyAlignment="1" applyProtection="1">
      <alignment vertical="center"/>
      <protection/>
    </xf>
    <xf numFmtId="40" fontId="37" fillId="33" borderId="16" xfId="44" applyFont="1" applyFill="1" applyBorder="1" applyAlignment="1" applyProtection="1">
      <alignment horizontal="center"/>
      <protection/>
    </xf>
    <xf numFmtId="40" fontId="21" fillId="33" borderId="16" xfId="44" applyFont="1" applyFill="1" applyBorder="1" applyAlignment="1" applyProtection="1">
      <alignment horizontal="right"/>
      <protection/>
    </xf>
    <xf numFmtId="40" fontId="4" fillId="33" borderId="16" xfId="44" applyFont="1" applyFill="1" applyBorder="1" applyAlignment="1" applyProtection="1">
      <alignment/>
      <protection/>
    </xf>
    <xf numFmtId="0" fontId="37" fillId="0" borderId="15" xfId="60" applyFont="1" applyFill="1" applyBorder="1" applyAlignment="1" applyProtection="1">
      <alignment horizontal="left" vertical="top"/>
      <protection/>
    </xf>
    <xf numFmtId="0" fontId="37" fillId="0" borderId="16" xfId="60" applyFont="1" applyFill="1" applyBorder="1" applyAlignment="1" applyProtection="1">
      <alignment horizontal="left" vertical="top"/>
      <protection/>
    </xf>
    <xf numFmtId="0" fontId="37" fillId="0" borderId="16" xfId="60" applyFont="1" applyFill="1" applyBorder="1" applyAlignment="1" applyProtection="1">
      <alignment vertical="center"/>
      <protection/>
    </xf>
    <xf numFmtId="0" fontId="37" fillId="0" borderId="16" xfId="60" applyFont="1" applyFill="1" applyBorder="1" applyAlignment="1" applyProtection="1">
      <alignment horizontal="center"/>
      <protection/>
    </xf>
    <xf numFmtId="4" fontId="21" fillId="0" borderId="16" xfId="60" applyNumberFormat="1" applyFont="1" applyFill="1" applyBorder="1" applyAlignment="1" applyProtection="1">
      <alignment horizontal="right"/>
      <protection/>
    </xf>
    <xf numFmtId="0" fontId="34" fillId="0" borderId="16" xfId="60" applyFont="1" applyFill="1" applyBorder="1" applyProtection="1">
      <alignment/>
      <protection/>
    </xf>
    <xf numFmtId="2" fontId="34" fillId="0" borderId="16" xfId="60" applyNumberFormat="1" applyFont="1" applyFill="1" applyBorder="1" applyProtection="1">
      <alignment/>
      <protection/>
    </xf>
    <xf numFmtId="0" fontId="9" fillId="0" borderId="0" xfId="60" applyFont="1" applyFill="1" applyBorder="1" applyAlignment="1" applyProtection="1">
      <alignment horizontal="center" vertical="top" wrapText="1"/>
      <protection/>
    </xf>
    <xf numFmtId="4" fontId="9" fillId="0" borderId="0" xfId="60" applyNumberFormat="1" applyFont="1" applyFill="1" applyBorder="1" applyAlignment="1" applyProtection="1">
      <alignment horizontal="center" vertical="top" wrapText="1"/>
      <protection/>
    </xf>
    <xf numFmtId="0" fontId="4" fillId="0" borderId="19" xfId="0" applyFont="1" applyFill="1" applyBorder="1" applyAlignment="1" applyProtection="1">
      <alignment horizontal="justify" vertical="center" wrapText="1"/>
      <protection/>
    </xf>
    <xf numFmtId="40" fontId="37" fillId="0" borderId="10" xfId="44" applyFont="1" applyFill="1" applyBorder="1" applyAlignment="1" applyProtection="1">
      <alignment horizontal="left" vertical="center" wrapText="1"/>
      <protection/>
    </xf>
    <xf numFmtId="0" fontId="4" fillId="0" borderId="11" xfId="0" applyFont="1" applyBorder="1" applyAlignment="1" applyProtection="1">
      <alignment horizontal="left" vertical="center" wrapText="1"/>
      <protection/>
    </xf>
    <xf numFmtId="40" fontId="32" fillId="33" borderId="10" xfId="44" applyFont="1" applyFill="1" applyBorder="1" applyAlignment="1" applyProtection="1">
      <alignment horizontal="left" vertical="center" wrapText="1"/>
      <protection/>
    </xf>
    <xf numFmtId="0" fontId="3" fillId="0" borderId="10" xfId="60" applyFont="1" applyBorder="1" applyAlignment="1" applyProtection="1">
      <alignment horizontal="justify" vertical="top" wrapText="1"/>
      <protection/>
    </xf>
    <xf numFmtId="0" fontId="72" fillId="0" borderId="0" xfId="60" applyFont="1" applyProtection="1">
      <alignment/>
      <protection/>
    </xf>
    <xf numFmtId="0" fontId="21" fillId="0" borderId="0" xfId="60" applyFont="1" applyProtection="1">
      <alignment/>
      <protection/>
    </xf>
    <xf numFmtId="0" fontId="34" fillId="0" borderId="0" xfId="60" applyFont="1" applyBorder="1" applyProtection="1">
      <alignment/>
      <protection/>
    </xf>
    <xf numFmtId="0" fontId="4" fillId="0" borderId="24" xfId="60" applyFont="1" applyBorder="1" applyAlignment="1" applyProtection="1">
      <alignment horizontal="justify" vertical="top" wrapText="1"/>
      <protection/>
    </xf>
    <xf numFmtId="0" fontId="32" fillId="0" borderId="0" xfId="60" applyFont="1" applyFill="1" applyBorder="1" applyAlignment="1" applyProtection="1">
      <alignment horizontal="justify" vertical="top" wrapText="1"/>
      <protection/>
    </xf>
    <xf numFmtId="2" fontId="4" fillId="0" borderId="0" xfId="60" applyNumberFormat="1" applyFont="1" applyFill="1" applyBorder="1" applyAlignment="1" applyProtection="1">
      <alignment horizontal="center"/>
      <protection/>
    </xf>
    <xf numFmtId="0" fontId="32" fillId="33" borderId="10" xfId="60" applyFont="1" applyFill="1" applyBorder="1" applyAlignment="1" applyProtection="1">
      <alignment horizontal="left" vertical="center" wrapText="1"/>
      <protection/>
    </xf>
    <xf numFmtId="4" fontId="4" fillId="33" borderId="10" xfId="60" applyNumberFormat="1" applyFont="1" applyFill="1" applyBorder="1" applyAlignment="1" applyProtection="1">
      <alignment horizontal="center"/>
      <protection/>
    </xf>
    <xf numFmtId="40" fontId="37" fillId="0" borderId="0" xfId="44" applyFont="1" applyFill="1" applyBorder="1" applyAlignment="1" applyProtection="1">
      <alignment vertical="center" wrapText="1"/>
      <protection/>
    </xf>
    <xf numFmtId="40" fontId="37" fillId="0" borderId="0" xfId="44" applyFont="1" applyFill="1" applyBorder="1" applyAlignment="1" applyProtection="1">
      <alignment horizontal="center"/>
      <protection/>
    </xf>
    <xf numFmtId="40" fontId="40" fillId="0" borderId="0" xfId="44" applyFont="1" applyFill="1" applyBorder="1" applyAlignment="1" applyProtection="1">
      <alignment horizontal="right"/>
      <protection/>
    </xf>
    <xf numFmtId="40" fontId="41" fillId="0" borderId="0" xfId="44" applyFont="1" applyFill="1" applyBorder="1" applyAlignment="1" applyProtection="1">
      <alignment/>
      <protection/>
    </xf>
    <xf numFmtId="40" fontId="37" fillId="33" borderId="16" xfId="44" applyFont="1" applyFill="1" applyBorder="1" applyAlignment="1" applyProtection="1">
      <alignment vertical="center" wrapText="1"/>
      <protection/>
    </xf>
    <xf numFmtId="40" fontId="40" fillId="33" borderId="16" xfId="44" applyFont="1" applyFill="1" applyBorder="1" applyAlignment="1" applyProtection="1">
      <alignment horizontal="right"/>
      <protection/>
    </xf>
    <xf numFmtId="40" fontId="34" fillId="33" borderId="16" xfId="44" applyFont="1" applyFill="1" applyBorder="1" applyAlignment="1" applyProtection="1">
      <alignment/>
      <protection/>
    </xf>
    <xf numFmtId="40" fontId="32" fillId="33" borderId="15" xfId="44" applyFont="1" applyFill="1" applyBorder="1" applyAlignment="1" applyProtection="1">
      <alignment horizontal="left" vertical="center" wrapText="1"/>
      <protection/>
    </xf>
    <xf numFmtId="40" fontId="4" fillId="0" borderId="23" xfId="44" applyFont="1" applyFill="1" applyBorder="1" applyAlignment="1" applyProtection="1">
      <alignment horizontal="center" vertical="center"/>
      <protection/>
    </xf>
    <xf numFmtId="40" fontId="4" fillId="0" borderId="12" xfId="44" applyFont="1" applyFill="1" applyBorder="1" applyAlignment="1" applyProtection="1">
      <alignment horizontal="right" vertical="center"/>
      <protection/>
    </xf>
    <xf numFmtId="40" fontId="4" fillId="33" borderId="19" xfId="44" applyFont="1" applyFill="1" applyBorder="1" applyAlignment="1" applyProtection="1">
      <alignment horizontal="center" vertical="center"/>
      <protection/>
    </xf>
    <xf numFmtId="40" fontId="4" fillId="33" borderId="10" xfId="44" applyFont="1" applyFill="1" applyBorder="1" applyAlignment="1" applyProtection="1">
      <alignment horizontal="right" vertical="center"/>
      <protection/>
    </xf>
    <xf numFmtId="40" fontId="4" fillId="33" borderId="10" xfId="44" applyFont="1" applyFill="1" applyBorder="1" applyAlignment="1" applyProtection="1">
      <alignment horizontal="center" vertical="center"/>
      <protection/>
    </xf>
    <xf numFmtId="40" fontId="32" fillId="0" borderId="0" xfId="44" applyFont="1" applyFill="1" applyBorder="1" applyAlignment="1" applyProtection="1">
      <alignment horizontal="right" vertical="center" wrapText="1"/>
      <protection/>
    </xf>
    <xf numFmtId="40" fontId="4" fillId="0" borderId="0" xfId="44" applyFont="1" applyFill="1" applyBorder="1" applyAlignment="1" applyProtection="1">
      <alignment horizontal="center" vertical="center"/>
      <protection/>
    </xf>
    <xf numFmtId="40" fontId="4" fillId="0" borderId="0" xfId="44" applyFont="1" applyFill="1" applyBorder="1" applyAlignment="1" applyProtection="1">
      <alignment horizontal="right" vertical="center"/>
      <protection/>
    </xf>
    <xf numFmtId="0" fontId="37" fillId="0" borderId="0" xfId="60" applyFont="1" applyFill="1" applyBorder="1" applyAlignment="1" applyProtection="1">
      <alignment vertical="center"/>
      <protection/>
    </xf>
    <xf numFmtId="4" fontId="21" fillId="0" borderId="0" xfId="60" applyNumberFormat="1" applyFont="1" applyFill="1" applyBorder="1" applyAlignment="1" applyProtection="1">
      <alignment horizontal="right"/>
      <protection/>
    </xf>
    <xf numFmtId="0" fontId="34" fillId="0" borderId="0" xfId="60" applyFont="1" applyFill="1" applyBorder="1" applyProtection="1">
      <alignment/>
      <protection/>
    </xf>
    <xf numFmtId="2" fontId="34" fillId="0" borderId="0" xfId="60" applyNumberFormat="1" applyFont="1" applyFill="1" applyBorder="1" applyProtection="1">
      <alignment/>
      <protection/>
    </xf>
    <xf numFmtId="2" fontId="4" fillId="33" borderId="10" xfId="60" applyNumberFormat="1" applyFont="1" applyFill="1" applyBorder="1" applyAlignment="1" applyProtection="1">
      <alignment horizontal="right"/>
      <protection/>
    </xf>
    <xf numFmtId="40" fontId="32" fillId="0" borderId="22" xfId="44" applyFont="1" applyBorder="1" applyAlignment="1" applyProtection="1">
      <alignment horizontal="center"/>
      <protection/>
    </xf>
    <xf numFmtId="40" fontId="34" fillId="0" borderId="0" xfId="44" applyFont="1" applyBorder="1" applyAlignment="1" applyProtection="1">
      <alignment/>
      <protection/>
    </xf>
    <xf numFmtId="4" fontId="40" fillId="33" borderId="16" xfId="60" applyNumberFormat="1" applyFont="1" applyFill="1" applyBorder="1" applyAlignment="1" applyProtection="1">
      <alignment horizontal="right"/>
      <protection/>
    </xf>
    <xf numFmtId="0" fontId="34" fillId="33" borderId="16" xfId="60" applyFont="1" applyFill="1" applyBorder="1" applyProtection="1">
      <alignment/>
      <protection/>
    </xf>
    <xf numFmtId="4" fontId="40" fillId="0" borderId="0" xfId="60" applyNumberFormat="1" applyFont="1" applyFill="1" applyBorder="1" applyAlignment="1" applyProtection="1">
      <alignment horizontal="right"/>
      <protection/>
    </xf>
    <xf numFmtId="2" fontId="41" fillId="0" borderId="0" xfId="60" applyNumberFormat="1" applyFont="1" applyFill="1" applyBorder="1" applyProtection="1">
      <alignment/>
      <protection/>
    </xf>
    <xf numFmtId="0" fontId="3" fillId="33" borderId="10" xfId="60" applyFont="1" applyFill="1" applyBorder="1" applyAlignment="1" applyProtection="1">
      <alignment vertical="center" wrapText="1"/>
      <protection/>
    </xf>
    <xf numFmtId="2" fontId="4" fillId="0" borderId="12" xfId="60" applyNumberFormat="1" applyFont="1" applyFill="1" applyBorder="1" applyAlignment="1" applyProtection="1">
      <alignment horizontal="right"/>
      <protection/>
    </xf>
    <xf numFmtId="4" fontId="34" fillId="0" borderId="12" xfId="60" applyNumberFormat="1" applyFont="1" applyFill="1" applyBorder="1" applyProtection="1">
      <alignment/>
      <protection/>
    </xf>
    <xf numFmtId="2" fontId="4" fillId="33" borderId="19" xfId="60" applyNumberFormat="1" applyFont="1" applyFill="1" applyBorder="1" applyAlignment="1" applyProtection="1">
      <alignment horizontal="right"/>
      <protection/>
    </xf>
    <xf numFmtId="4" fontId="4" fillId="33" borderId="19" xfId="60" applyNumberFormat="1" applyFont="1" applyFill="1" applyBorder="1" applyAlignment="1" applyProtection="1">
      <alignment horizontal="center"/>
      <protection/>
    </xf>
    <xf numFmtId="0" fontId="32" fillId="0" borderId="0" xfId="60" applyFont="1" applyFill="1" applyBorder="1" applyAlignment="1" applyProtection="1">
      <alignment horizontal="right" vertical="center" wrapText="1"/>
      <protection/>
    </xf>
    <xf numFmtId="1" fontId="18" fillId="0" borderId="0" xfId="0" applyNumberFormat="1" applyFont="1" applyFill="1" applyBorder="1" applyAlignment="1" applyProtection="1">
      <alignment horizontal="left" vertical="center"/>
      <protection/>
    </xf>
    <xf numFmtId="4" fontId="21" fillId="0" borderId="0" xfId="60" applyNumberFormat="1" applyFont="1" applyBorder="1" applyAlignment="1" applyProtection="1">
      <alignment horizontal="right"/>
      <protection/>
    </xf>
    <xf numFmtId="0" fontId="72" fillId="0" borderId="0" xfId="60" applyBorder="1" applyAlignment="1" applyProtection="1">
      <alignment horizontal="center"/>
      <protection/>
    </xf>
    <xf numFmtId="1" fontId="4" fillId="0" borderId="0" xfId="0" applyNumberFormat="1" applyFont="1" applyFill="1" applyBorder="1" applyAlignment="1" applyProtection="1">
      <alignment horizontal="left" vertical="center"/>
      <protection/>
    </xf>
    <xf numFmtId="0" fontId="89" fillId="0" borderId="0" xfId="60" applyFont="1" applyFill="1" applyBorder="1" applyAlignment="1" applyProtection="1">
      <alignment horizontal="left"/>
      <protection/>
    </xf>
    <xf numFmtId="0" fontId="11" fillId="33" borderId="10" xfId="0" applyFont="1" applyFill="1" applyBorder="1" applyAlignment="1" applyProtection="1">
      <alignment horizontal="justify" vertical="center"/>
      <protection/>
    </xf>
    <xf numFmtId="4" fontId="21" fillId="0" borderId="10" xfId="60" applyNumberFormat="1" applyFont="1" applyBorder="1" applyAlignment="1" applyProtection="1">
      <alignment horizontal="right"/>
      <protection/>
    </xf>
    <xf numFmtId="0" fontId="34" fillId="0" borderId="10" xfId="60" applyFont="1" applyBorder="1" applyProtection="1">
      <alignment/>
      <protection/>
    </xf>
    <xf numFmtId="0" fontId="89" fillId="0" borderId="0" xfId="60" applyFont="1" applyAlignment="1" applyProtection="1">
      <alignment horizontal="left"/>
      <protection/>
    </xf>
    <xf numFmtId="0" fontId="72" fillId="0" borderId="0" xfId="60" applyProtection="1">
      <alignment/>
      <protection/>
    </xf>
    <xf numFmtId="0" fontId="11" fillId="0" borderId="0" xfId="0" applyFont="1" applyFill="1" applyBorder="1" applyAlignment="1" applyProtection="1">
      <alignment horizontal="left" vertical="top"/>
      <protection/>
    </xf>
    <xf numFmtId="4" fontId="95" fillId="0" borderId="0" xfId="0" applyNumberFormat="1" applyFont="1" applyFill="1" applyBorder="1" applyAlignment="1" applyProtection="1">
      <alignment horizontal="right"/>
      <protection/>
    </xf>
    <xf numFmtId="2" fontId="32" fillId="0" borderId="0" xfId="60" applyNumberFormat="1" applyFont="1" applyBorder="1" applyAlignment="1" applyProtection="1">
      <alignment horizontal="right"/>
      <protection/>
    </xf>
    <xf numFmtId="4" fontId="34" fillId="0" borderId="0" xfId="60" applyNumberFormat="1" applyFont="1" applyBorder="1" applyProtection="1">
      <alignment/>
      <protection/>
    </xf>
    <xf numFmtId="40" fontId="4" fillId="33" borderId="10" xfId="44" applyFont="1" applyFill="1" applyBorder="1" applyAlignment="1" applyProtection="1">
      <alignment horizontal="right"/>
      <protection locked="0"/>
    </xf>
    <xf numFmtId="40" fontId="4" fillId="33" borderId="10" xfId="44" applyFont="1" applyFill="1" applyBorder="1" applyAlignment="1" applyProtection="1">
      <alignment horizontal="center"/>
      <protection locked="0"/>
    </xf>
    <xf numFmtId="40" fontId="4" fillId="33" borderId="10" xfId="44" applyFont="1" applyFill="1" applyBorder="1" applyAlignment="1" applyProtection="1">
      <alignment/>
      <protection locked="0"/>
    </xf>
    <xf numFmtId="40" fontId="94" fillId="33" borderId="19" xfId="44" applyFont="1" applyFill="1" applyBorder="1" applyAlignment="1" applyProtection="1">
      <alignment/>
      <protection locked="0"/>
    </xf>
    <xf numFmtId="40" fontId="94" fillId="33" borderId="10" xfId="44" applyFont="1" applyFill="1" applyBorder="1" applyAlignment="1" applyProtection="1">
      <alignment/>
      <protection locked="0"/>
    </xf>
    <xf numFmtId="40" fontId="4" fillId="33" borderId="19" xfId="42" applyFont="1" applyFill="1" applyBorder="1" applyAlignment="1" applyProtection="1">
      <alignment horizontal="right"/>
      <protection locked="0"/>
    </xf>
    <xf numFmtId="40" fontId="4" fillId="33" borderId="19" xfId="44" applyFont="1" applyFill="1" applyBorder="1" applyAlignment="1" applyProtection="1">
      <alignment horizontal="right" vertical="center"/>
      <protection locked="0"/>
    </xf>
    <xf numFmtId="40" fontId="4" fillId="33" borderId="10" xfId="44" applyFont="1" applyFill="1" applyBorder="1" applyAlignment="1" applyProtection="1">
      <alignment horizontal="right" vertical="center"/>
      <protection locked="0"/>
    </xf>
    <xf numFmtId="0" fontId="96" fillId="0" borderId="0" xfId="0" applyFont="1" applyAlignment="1" applyProtection="1">
      <alignment/>
      <protection/>
    </xf>
    <xf numFmtId="0" fontId="94" fillId="0" borderId="0" xfId="0" applyFont="1" applyAlignment="1" applyProtection="1">
      <alignment vertical="top"/>
      <protection/>
    </xf>
    <xf numFmtId="0" fontId="72" fillId="0" borderId="0" xfId="0" applyFont="1" applyAlignment="1" applyProtection="1">
      <alignment/>
      <protection/>
    </xf>
    <xf numFmtId="0" fontId="72" fillId="33" borderId="10" xfId="0" applyFont="1" applyFill="1" applyBorder="1" applyAlignment="1" applyProtection="1">
      <alignment/>
      <protection/>
    </xf>
    <xf numFmtId="0" fontId="3" fillId="33" borderId="11" xfId="62" applyFont="1" applyFill="1" applyBorder="1" applyAlignment="1" applyProtection="1">
      <alignment horizontal="center" vertical="top" wrapText="1"/>
      <protection/>
    </xf>
    <xf numFmtId="0" fontId="3" fillId="33" borderId="11" xfId="63" applyFont="1" applyFill="1" applyBorder="1" applyAlignment="1" applyProtection="1">
      <alignment horizontal="center" vertical="center" wrapText="1"/>
      <protection/>
    </xf>
    <xf numFmtId="0" fontId="3" fillId="33" borderId="11" xfId="62" applyFont="1" applyFill="1" applyBorder="1" applyAlignment="1" applyProtection="1">
      <alignment horizontal="center" vertical="center" wrapText="1"/>
      <protection/>
    </xf>
    <xf numFmtId="0" fontId="3" fillId="33" borderId="11" xfId="62" applyFont="1" applyFill="1" applyBorder="1" applyAlignment="1" applyProtection="1">
      <alignment horizontal="center" vertical="center"/>
      <protection/>
    </xf>
    <xf numFmtId="0" fontId="94" fillId="0" borderId="10" xfId="0" applyFont="1" applyBorder="1" applyAlignment="1" applyProtection="1">
      <alignment wrapText="1"/>
      <protection/>
    </xf>
    <xf numFmtId="0" fontId="94" fillId="0" borderId="10" xfId="0" applyFont="1" applyBorder="1" applyAlignment="1" applyProtection="1">
      <alignment horizontal="center"/>
      <protection/>
    </xf>
    <xf numFmtId="0" fontId="94" fillId="0" borderId="10" xfId="0" applyFont="1" applyBorder="1" applyAlignment="1" applyProtection="1">
      <alignment horizontal="right"/>
      <protection/>
    </xf>
    <xf numFmtId="4" fontId="94" fillId="0" borderId="10" xfId="0" applyNumberFormat="1" applyFont="1" applyBorder="1" applyAlignment="1" applyProtection="1">
      <alignment horizontal="right"/>
      <protection/>
    </xf>
    <xf numFmtId="4" fontId="94" fillId="0" borderId="10" xfId="61" applyNumberFormat="1" applyFont="1" applyBorder="1" applyAlignment="1" applyProtection="1">
      <alignment horizontal="right"/>
      <protection/>
    </xf>
    <xf numFmtId="0" fontId="94" fillId="0" borderId="10" xfId="0" applyFont="1" applyBorder="1" applyAlignment="1" applyProtection="1">
      <alignment/>
      <protection/>
    </xf>
    <xf numFmtId="4" fontId="94" fillId="0" borderId="10" xfId="61" applyNumberFormat="1" applyFont="1" applyBorder="1" applyProtection="1">
      <alignment/>
      <protection/>
    </xf>
    <xf numFmtId="0" fontId="72" fillId="0" borderId="0" xfId="0" applyFont="1" applyBorder="1" applyAlignment="1" applyProtection="1">
      <alignment/>
      <protection/>
    </xf>
    <xf numFmtId="0" fontId="94" fillId="0" borderId="0" xfId="0" applyFont="1" applyBorder="1" applyAlignment="1" applyProtection="1">
      <alignment horizontal="center" vertical="top"/>
      <protection/>
    </xf>
    <xf numFmtId="0" fontId="94" fillId="0" borderId="0" xfId="0" applyFont="1" applyBorder="1" applyAlignment="1" applyProtection="1">
      <alignment/>
      <protection/>
    </xf>
    <xf numFmtId="0" fontId="94" fillId="0" borderId="0" xfId="0" applyFont="1" applyBorder="1" applyAlignment="1" applyProtection="1">
      <alignment horizontal="center"/>
      <protection/>
    </xf>
    <xf numFmtId="4" fontId="94" fillId="0" borderId="0" xfId="0" applyNumberFormat="1" applyFont="1" applyBorder="1" applyAlignment="1" applyProtection="1">
      <alignment horizontal="right"/>
      <protection/>
    </xf>
    <xf numFmtId="4" fontId="94" fillId="0" borderId="0" xfId="61" applyNumberFormat="1" applyFont="1" applyBorder="1" applyProtection="1">
      <alignment/>
      <protection/>
    </xf>
    <xf numFmtId="0" fontId="94" fillId="0" borderId="0" xfId="0" applyFont="1" applyBorder="1" applyAlignment="1" applyProtection="1">
      <alignment wrapText="1"/>
      <protection/>
    </xf>
    <xf numFmtId="0" fontId="94" fillId="0" borderId="10" xfId="0" applyFont="1" applyBorder="1" applyAlignment="1" applyProtection="1">
      <alignment horizontal="center" vertical="top"/>
      <protection/>
    </xf>
    <xf numFmtId="0" fontId="94" fillId="0" borderId="10" xfId="0" applyFont="1" applyBorder="1" applyAlignment="1" applyProtection="1">
      <alignment vertical="center" wrapText="1"/>
      <protection/>
    </xf>
    <xf numFmtId="4" fontId="4" fillId="0" borderId="10" xfId="0" applyNumberFormat="1" applyFont="1" applyBorder="1" applyAlignment="1" applyProtection="1">
      <alignment horizontal="right"/>
      <protection/>
    </xf>
    <xf numFmtId="0" fontId="94" fillId="0" borderId="0" xfId="0" applyFont="1" applyBorder="1" applyAlignment="1" applyProtection="1">
      <alignment vertical="center" wrapText="1"/>
      <protection/>
    </xf>
    <xf numFmtId="4" fontId="4" fillId="0" borderId="0" xfId="0" applyNumberFormat="1" applyFont="1" applyBorder="1" applyAlignment="1" applyProtection="1">
      <alignment horizontal="right"/>
      <protection/>
    </xf>
    <xf numFmtId="4" fontId="97" fillId="0" borderId="10" xfId="0" applyNumberFormat="1" applyFont="1" applyBorder="1" applyAlignment="1" applyProtection="1">
      <alignment horizontal="right"/>
      <protection/>
    </xf>
    <xf numFmtId="4" fontId="4" fillId="0" borderId="10" xfId="0" applyNumberFormat="1" applyFont="1" applyBorder="1" applyAlignment="1" applyProtection="1">
      <alignment/>
      <protection/>
    </xf>
    <xf numFmtId="4" fontId="94" fillId="0" borderId="10" xfId="0" applyNumberFormat="1" applyFont="1" applyBorder="1" applyAlignment="1" applyProtection="1">
      <alignment/>
      <protection/>
    </xf>
    <xf numFmtId="4" fontId="4" fillId="0" borderId="0" xfId="0" applyNumberFormat="1" applyFont="1" applyBorder="1" applyAlignment="1" applyProtection="1">
      <alignment/>
      <protection/>
    </xf>
    <xf numFmtId="4" fontId="94" fillId="0" borderId="0" xfId="0" applyNumberFormat="1" applyFont="1" applyBorder="1" applyAlignment="1" applyProtection="1">
      <alignment/>
      <protection/>
    </xf>
    <xf numFmtId="0" fontId="90" fillId="0" borderId="0" xfId="0" applyFont="1" applyAlignment="1" applyProtection="1">
      <alignment/>
      <protection/>
    </xf>
    <xf numFmtId="4" fontId="94" fillId="0" borderId="0" xfId="61" applyNumberFormat="1" applyFont="1" applyBorder="1" applyAlignment="1" applyProtection="1">
      <alignment horizontal="right"/>
      <protection/>
    </xf>
    <xf numFmtId="0" fontId="94" fillId="0" borderId="15" xfId="0" applyFont="1" applyBorder="1" applyAlignment="1" applyProtection="1">
      <alignment wrapText="1"/>
      <protection/>
    </xf>
    <xf numFmtId="4" fontId="98" fillId="33" borderId="19" xfId="59" applyNumberFormat="1" applyFont="1" applyFill="1" applyBorder="1" applyProtection="1">
      <alignment/>
      <protection/>
    </xf>
    <xf numFmtId="0" fontId="72" fillId="0" borderId="0" xfId="59" applyFont="1" applyProtection="1">
      <alignment/>
      <protection/>
    </xf>
    <xf numFmtId="0" fontId="3" fillId="33" borderId="10" xfId="62" applyFont="1" applyFill="1" applyBorder="1" applyAlignment="1" applyProtection="1">
      <alignment horizontal="center" vertical="top" wrapText="1"/>
      <protection/>
    </xf>
    <xf numFmtId="0" fontId="3" fillId="33" borderId="10" xfId="63" applyFont="1" applyFill="1" applyBorder="1" applyAlignment="1" applyProtection="1">
      <alignment horizontal="center" vertical="center" wrapText="1"/>
      <protection/>
    </xf>
    <xf numFmtId="0" fontId="3" fillId="33" borderId="10" xfId="62" applyFont="1" applyFill="1" applyBorder="1" applyAlignment="1" applyProtection="1">
      <alignment horizontal="center" vertical="center" wrapText="1"/>
      <protection/>
    </xf>
    <xf numFmtId="0" fontId="3" fillId="33" borderId="10" xfId="62" applyFont="1" applyFill="1" applyBorder="1" applyAlignment="1" applyProtection="1">
      <alignment horizontal="center" vertical="center"/>
      <protection/>
    </xf>
    <xf numFmtId="0" fontId="4" fillId="0" borderId="10" xfId="61" applyFont="1" applyBorder="1" applyAlignment="1" applyProtection="1">
      <alignment horizontal="center"/>
      <protection/>
    </xf>
    <xf numFmtId="4" fontId="4" fillId="0" borderId="10" xfId="61" applyNumberFormat="1" applyFont="1" applyBorder="1" applyProtection="1">
      <alignment/>
      <protection/>
    </xf>
    <xf numFmtId="0" fontId="25" fillId="0" borderId="24" xfId="61" applyFont="1" applyBorder="1" applyAlignment="1" applyProtection="1">
      <alignment vertical="top" wrapText="1"/>
      <protection/>
    </xf>
    <xf numFmtId="0" fontId="4" fillId="0" borderId="24" xfId="61" applyFont="1" applyBorder="1" applyAlignment="1" applyProtection="1">
      <alignment horizontal="center"/>
      <protection/>
    </xf>
    <xf numFmtId="4" fontId="4" fillId="0" borderId="24" xfId="61" applyNumberFormat="1" applyFont="1" applyBorder="1" applyProtection="1">
      <alignment/>
      <protection/>
    </xf>
    <xf numFmtId="4" fontId="94" fillId="0" borderId="24" xfId="61" applyNumberFormat="1" applyFont="1" applyBorder="1" applyProtection="1">
      <alignment/>
      <protection/>
    </xf>
    <xf numFmtId="0" fontId="44" fillId="0" borderId="24" xfId="61" applyFont="1" applyBorder="1" applyAlignment="1" applyProtection="1">
      <alignment vertical="top" wrapText="1"/>
      <protection/>
    </xf>
    <xf numFmtId="0" fontId="25" fillId="0" borderId="24" xfId="61" applyFont="1" applyBorder="1" applyAlignment="1" applyProtection="1" quotePrefix="1">
      <alignment vertical="top" wrapText="1"/>
      <protection/>
    </xf>
    <xf numFmtId="0" fontId="25" fillId="0" borderId="24" xfId="61" applyFont="1" applyBorder="1" applyAlignment="1" applyProtection="1">
      <alignment horizontal="left" wrapText="1"/>
      <protection/>
    </xf>
    <xf numFmtId="0" fontId="99" fillId="0" borderId="11" xfId="61" applyFont="1" applyBorder="1" applyAlignment="1" applyProtection="1">
      <alignment vertical="top" wrapText="1"/>
      <protection/>
    </xf>
    <xf numFmtId="0" fontId="4" fillId="0" borderId="11" xfId="61" applyFont="1" applyBorder="1" applyAlignment="1" applyProtection="1">
      <alignment horizontal="center"/>
      <protection/>
    </xf>
    <xf numFmtId="4" fontId="4" fillId="0" borderId="11" xfId="61" applyNumberFormat="1" applyFont="1" applyBorder="1" applyProtection="1">
      <alignment/>
      <protection/>
    </xf>
    <xf numFmtId="0" fontId="0" fillId="0" borderId="0" xfId="0" applyBorder="1" applyAlignment="1" applyProtection="1">
      <alignment/>
      <protection/>
    </xf>
    <xf numFmtId="0" fontId="99" fillId="0" borderId="0" xfId="61" applyFont="1" applyBorder="1" applyAlignment="1" applyProtection="1">
      <alignment vertical="top" wrapText="1"/>
      <protection/>
    </xf>
    <xf numFmtId="0" fontId="4" fillId="0" borderId="0" xfId="61" applyFont="1" applyBorder="1" applyAlignment="1" applyProtection="1">
      <alignment horizontal="center"/>
      <protection/>
    </xf>
    <xf numFmtId="4" fontId="4" fillId="0" borderId="0" xfId="61" applyNumberFormat="1" applyFont="1" applyBorder="1" applyProtection="1">
      <alignment/>
      <protection/>
    </xf>
    <xf numFmtId="0" fontId="94" fillId="0" borderId="10" xfId="0" applyFont="1" applyBorder="1" applyAlignment="1" applyProtection="1">
      <alignment horizontal="center" vertical="center"/>
      <protection/>
    </xf>
    <xf numFmtId="0" fontId="94" fillId="0" borderId="10" xfId="0" applyFont="1" applyFill="1" applyBorder="1" applyAlignment="1" applyProtection="1">
      <alignment wrapText="1"/>
      <protection/>
    </xf>
    <xf numFmtId="0" fontId="94" fillId="0" borderId="0" xfId="0" applyFont="1" applyFill="1" applyBorder="1" applyAlignment="1" applyProtection="1">
      <alignment wrapText="1"/>
      <protection/>
    </xf>
    <xf numFmtId="4" fontId="97" fillId="0" borderId="10" xfId="0" applyNumberFormat="1" applyFont="1" applyBorder="1" applyAlignment="1" applyProtection="1">
      <alignment/>
      <protection/>
    </xf>
    <xf numFmtId="0" fontId="100" fillId="0" borderId="0" xfId="62" applyFont="1" applyProtection="1">
      <alignment/>
      <protection/>
    </xf>
    <xf numFmtId="0" fontId="4" fillId="0" borderId="10" xfId="62" applyFont="1" applyFill="1" applyBorder="1" applyAlignment="1" applyProtection="1">
      <alignment horizontal="center" vertical="top" wrapText="1"/>
      <protection/>
    </xf>
    <xf numFmtId="0" fontId="4" fillId="0" borderId="10" xfId="63" applyFont="1" applyBorder="1" applyAlignment="1" applyProtection="1">
      <alignment horizontal="left" vertical="center" wrapText="1"/>
      <protection/>
    </xf>
    <xf numFmtId="0" fontId="4" fillId="0" borderId="10" xfId="62" applyFont="1" applyFill="1" applyBorder="1" applyAlignment="1" applyProtection="1">
      <alignment horizontal="center" wrapText="1"/>
      <protection/>
    </xf>
    <xf numFmtId="0" fontId="101" fillId="0" borderId="0" xfId="66" applyFont="1" applyProtection="1">
      <alignment/>
      <protection/>
    </xf>
    <xf numFmtId="0" fontId="100" fillId="0" borderId="0" xfId="62" applyFont="1" applyBorder="1" applyProtection="1">
      <alignment/>
      <protection/>
    </xf>
    <xf numFmtId="0" fontId="4" fillId="0" borderId="0" xfId="62" applyFont="1" applyFill="1" applyBorder="1" applyAlignment="1" applyProtection="1">
      <alignment horizontal="center" vertical="top" wrapText="1"/>
      <protection/>
    </xf>
    <xf numFmtId="0" fontId="4" fillId="0" borderId="0" xfId="63" applyFont="1" applyBorder="1" applyAlignment="1" applyProtection="1">
      <alignment horizontal="left" vertical="center" wrapText="1"/>
      <protection/>
    </xf>
    <xf numFmtId="0" fontId="4" fillId="0" borderId="0" xfId="62" applyFont="1" applyFill="1" applyBorder="1" applyAlignment="1" applyProtection="1">
      <alignment horizontal="center" wrapText="1"/>
      <protection/>
    </xf>
    <xf numFmtId="4" fontId="4" fillId="0" borderId="0" xfId="62" applyNumberFormat="1" applyFont="1" applyBorder="1" applyAlignment="1" applyProtection="1">
      <alignment horizontal="right" wrapText="1"/>
      <protection/>
    </xf>
    <xf numFmtId="0" fontId="42" fillId="0" borderId="0" xfId="62" applyProtection="1">
      <alignment/>
      <protection/>
    </xf>
    <xf numFmtId="0" fontId="4" fillId="0" borderId="10" xfId="62" applyFont="1" applyBorder="1" applyAlignment="1" applyProtection="1">
      <alignment horizontal="center" vertical="top"/>
      <protection/>
    </xf>
    <xf numFmtId="0" fontId="4" fillId="0" borderId="10" xfId="62" applyFont="1" applyBorder="1" applyProtection="1">
      <alignment/>
      <protection/>
    </xf>
    <xf numFmtId="0" fontId="4" fillId="0" borderId="10" xfId="62" applyFont="1" applyBorder="1" applyAlignment="1" applyProtection="1">
      <alignment horizontal="center"/>
      <protection/>
    </xf>
    <xf numFmtId="0" fontId="42" fillId="0" borderId="0" xfId="62" applyBorder="1" applyProtection="1">
      <alignment/>
      <protection/>
    </xf>
    <xf numFmtId="0" fontId="4" fillId="0" borderId="0" xfId="62" applyFont="1" applyBorder="1" applyAlignment="1" applyProtection="1">
      <alignment horizontal="center" vertical="top"/>
      <protection/>
    </xf>
    <xf numFmtId="0" fontId="4" fillId="0" borderId="0" xfId="62" applyFont="1" applyBorder="1" applyProtection="1">
      <alignment/>
      <protection/>
    </xf>
    <xf numFmtId="0" fontId="4" fillId="0" borderId="0" xfId="62" applyFont="1" applyBorder="1" applyAlignment="1" applyProtection="1">
      <alignment horizontal="center"/>
      <protection/>
    </xf>
    <xf numFmtId="4" fontId="4" fillId="0" borderId="0" xfId="62" applyNumberFormat="1" applyFont="1" applyBorder="1" applyAlignment="1" applyProtection="1">
      <alignment horizontal="right"/>
      <protection/>
    </xf>
    <xf numFmtId="0" fontId="4" fillId="0" borderId="10" xfId="62" applyFont="1" applyBorder="1" applyAlignment="1" applyProtection="1">
      <alignment wrapText="1"/>
      <protection/>
    </xf>
    <xf numFmtId="0" fontId="4" fillId="0" borderId="0" xfId="62" applyFont="1" applyBorder="1" applyAlignment="1" applyProtection="1">
      <alignment wrapText="1"/>
      <protection/>
    </xf>
    <xf numFmtId="4" fontId="4" fillId="0" borderId="10" xfId="0" applyNumberFormat="1" applyFont="1" applyFill="1" applyBorder="1" applyAlignment="1" applyProtection="1">
      <alignment horizontal="center"/>
      <protection/>
    </xf>
    <xf numFmtId="4" fontId="4" fillId="0" borderId="10" xfId="62" applyNumberFormat="1" applyFont="1" applyBorder="1" applyAlignment="1" applyProtection="1">
      <alignment horizontal="right" wrapText="1"/>
      <protection/>
    </xf>
    <xf numFmtId="0" fontId="4" fillId="0" borderId="10" xfId="63" applyFont="1" applyBorder="1" applyAlignment="1" applyProtection="1" quotePrefix="1">
      <alignment horizontal="left" vertical="center" wrapText="1"/>
      <protection/>
    </xf>
    <xf numFmtId="0" fontId="4" fillId="0" borderId="0" xfId="63" applyFont="1" applyBorder="1" applyAlignment="1" applyProtection="1" quotePrefix="1">
      <alignment horizontal="left" vertical="center" wrapText="1"/>
      <protection/>
    </xf>
    <xf numFmtId="0" fontId="4" fillId="0" borderId="0" xfId="62" applyFont="1" applyFill="1" applyBorder="1" applyAlignment="1" applyProtection="1">
      <alignment horizontal="center" vertical="center" wrapText="1"/>
      <protection/>
    </xf>
    <xf numFmtId="0" fontId="3" fillId="0" borderId="0" xfId="62" applyFont="1" applyFill="1" applyBorder="1" applyAlignment="1" applyProtection="1">
      <alignment vertical="center" wrapText="1"/>
      <protection/>
    </xf>
    <xf numFmtId="0" fontId="45" fillId="0" borderId="0" xfId="62" applyFont="1" applyFill="1" applyBorder="1" applyAlignment="1" applyProtection="1">
      <alignment vertical="center" wrapText="1"/>
      <protection/>
    </xf>
    <xf numFmtId="0" fontId="98" fillId="33" borderId="10" xfId="0" applyFont="1" applyFill="1" applyBorder="1" applyAlignment="1" applyProtection="1">
      <alignment/>
      <protection/>
    </xf>
    <xf numFmtId="0" fontId="98" fillId="0" borderId="10" xfId="0" applyFont="1" applyBorder="1" applyAlignment="1" applyProtection="1">
      <alignment/>
      <protection/>
    </xf>
    <xf numFmtId="4" fontId="94" fillId="33" borderId="10" xfId="0" applyNumberFormat="1" applyFont="1" applyFill="1" applyBorder="1" applyAlignment="1" applyProtection="1">
      <alignment/>
      <protection/>
    </xf>
    <xf numFmtId="0" fontId="94" fillId="0" borderId="0" xfId="0" applyFont="1" applyFill="1" applyBorder="1" applyAlignment="1" applyProtection="1">
      <alignment horizontal="center" vertical="top"/>
      <protection/>
    </xf>
    <xf numFmtId="0" fontId="98" fillId="0" borderId="0" xfId="0" applyFont="1" applyFill="1" applyBorder="1" applyAlignment="1" applyProtection="1">
      <alignment/>
      <protection/>
    </xf>
    <xf numFmtId="4" fontId="94" fillId="0" borderId="0" xfId="0" applyNumberFormat="1" applyFont="1" applyFill="1" applyBorder="1" applyAlignment="1" applyProtection="1">
      <alignment/>
      <protection/>
    </xf>
    <xf numFmtId="0" fontId="94" fillId="0" borderId="0" xfId="0" applyFont="1" applyAlignment="1" applyProtection="1">
      <alignment/>
      <protection/>
    </xf>
    <xf numFmtId="4" fontId="94" fillId="0" borderId="10" xfId="0" applyNumberFormat="1" applyFont="1" applyBorder="1" applyAlignment="1" applyProtection="1">
      <alignment horizontal="right"/>
      <protection locked="0"/>
    </xf>
    <xf numFmtId="4" fontId="94" fillId="0" borderId="0" xfId="0" applyNumberFormat="1" applyFont="1" applyBorder="1" applyAlignment="1" applyProtection="1">
      <alignment horizontal="right"/>
      <protection locked="0"/>
    </xf>
    <xf numFmtId="4" fontId="94" fillId="0" borderId="10" xfId="0" applyNumberFormat="1" applyFont="1" applyBorder="1" applyAlignment="1" applyProtection="1">
      <alignment/>
      <protection locked="0"/>
    </xf>
    <xf numFmtId="4" fontId="94" fillId="0" borderId="0" xfId="0" applyNumberFormat="1" applyFont="1" applyBorder="1" applyAlignment="1" applyProtection="1">
      <alignment/>
      <protection locked="0"/>
    </xf>
    <xf numFmtId="4" fontId="4" fillId="0" borderId="24" xfId="61" applyNumberFormat="1" applyFont="1" applyBorder="1" applyProtection="1">
      <alignment/>
      <protection locked="0"/>
    </xf>
    <xf numFmtId="4" fontId="4" fillId="0" borderId="11" xfId="61" applyNumberFormat="1" applyFont="1" applyBorder="1" applyProtection="1">
      <alignment/>
      <protection locked="0"/>
    </xf>
    <xf numFmtId="4" fontId="4" fillId="0" borderId="0" xfId="61" applyNumberFormat="1" applyFont="1" applyBorder="1" applyProtection="1">
      <alignment/>
      <protection locked="0"/>
    </xf>
    <xf numFmtId="4" fontId="4" fillId="0" borderId="10" xfId="45" applyNumberFormat="1" applyFont="1" applyFill="1" applyBorder="1" applyAlignment="1" applyProtection="1">
      <alignment horizontal="right" wrapText="1"/>
      <protection locked="0"/>
    </xf>
    <xf numFmtId="4" fontId="4" fillId="0" borderId="0" xfId="45" applyNumberFormat="1" applyFont="1" applyFill="1" applyBorder="1" applyAlignment="1" applyProtection="1">
      <alignment horizontal="right" wrapText="1"/>
      <protection locked="0"/>
    </xf>
    <xf numFmtId="4" fontId="4" fillId="0" borderId="10" xfId="0" applyNumberFormat="1" applyFont="1" applyBorder="1" applyAlignment="1" applyProtection="1">
      <alignment/>
      <protection locked="0"/>
    </xf>
    <xf numFmtId="4" fontId="4" fillId="0" borderId="0" xfId="0" applyNumberFormat="1" applyFont="1" applyBorder="1" applyAlignment="1" applyProtection="1">
      <alignment/>
      <protection locked="0"/>
    </xf>
    <xf numFmtId="0" fontId="9" fillId="0" borderId="0" xfId="0" applyFont="1" applyAlignment="1" applyProtection="1">
      <alignment horizontal="left" vertical="top"/>
      <protection/>
    </xf>
    <xf numFmtId="0" fontId="9" fillId="0" borderId="0" xfId="0" applyFont="1" applyAlignment="1" applyProtection="1">
      <alignment/>
      <protection/>
    </xf>
    <xf numFmtId="4" fontId="9" fillId="0" borderId="0" xfId="0" applyNumberFormat="1" applyFont="1" applyFill="1" applyAlignment="1" applyProtection="1">
      <alignment horizontal="left"/>
      <protection/>
    </xf>
    <xf numFmtId="0" fontId="3" fillId="0" borderId="0" xfId="0" applyFont="1" applyAlignment="1" applyProtection="1">
      <alignment vertical="top"/>
      <protection/>
    </xf>
    <xf numFmtId="0" fontId="11" fillId="0" borderId="0" xfId="0" applyFont="1" applyAlignment="1" applyProtection="1">
      <alignment/>
      <protection/>
    </xf>
    <xf numFmtId="4" fontId="9" fillId="0" borderId="0" xfId="0" applyNumberFormat="1" applyFont="1" applyFill="1" applyAlignment="1" applyProtection="1">
      <alignment/>
      <protection/>
    </xf>
    <xf numFmtId="4" fontId="11" fillId="0" borderId="0" xfId="0" applyNumberFormat="1" applyFont="1" applyFill="1" applyAlignment="1" applyProtection="1">
      <alignment horizontal="left"/>
      <protection/>
    </xf>
    <xf numFmtId="0" fontId="9" fillId="0" borderId="0" xfId="0" applyFont="1" applyAlignment="1" applyProtection="1">
      <alignment horizontal="left"/>
      <protection/>
    </xf>
    <xf numFmtId="4" fontId="11" fillId="0" borderId="0" xfId="0" applyNumberFormat="1" applyFont="1" applyFill="1" applyAlignment="1" applyProtection="1">
      <alignment/>
      <protection/>
    </xf>
    <xf numFmtId="0" fontId="12" fillId="0" borderId="0" xfId="0" applyFont="1" applyAlignment="1" applyProtection="1">
      <alignment/>
      <protection/>
    </xf>
    <xf numFmtId="3" fontId="11" fillId="0" borderId="0" xfId="0" applyNumberFormat="1" applyFont="1" applyFill="1" applyAlignment="1" applyProtection="1">
      <alignment horizontal="left"/>
      <protection/>
    </xf>
    <xf numFmtId="0" fontId="9" fillId="0" borderId="0" xfId="0" applyFont="1" applyAlignment="1" applyProtection="1">
      <alignment/>
      <protection/>
    </xf>
    <xf numFmtId="0" fontId="10" fillId="0" borderId="0" xfId="0" applyFont="1" applyAlignment="1" applyProtection="1">
      <alignment/>
      <protection/>
    </xf>
    <xf numFmtId="4" fontId="10" fillId="0" borderId="0" xfId="0" applyNumberFormat="1" applyFont="1" applyFill="1" applyAlignment="1" applyProtection="1">
      <alignment/>
      <protection/>
    </xf>
    <xf numFmtId="4" fontId="35" fillId="0" borderId="0" xfId="0" applyNumberFormat="1" applyFont="1" applyFill="1" applyAlignment="1" applyProtection="1">
      <alignment/>
      <protection/>
    </xf>
    <xf numFmtId="0" fontId="13" fillId="0" borderId="0" xfId="0" applyFont="1" applyAlignment="1" applyProtection="1">
      <alignment vertical="top" wrapText="1"/>
      <protection/>
    </xf>
    <xf numFmtId="0" fontId="13" fillId="0" borderId="0" xfId="0" applyFont="1" applyAlignment="1" applyProtection="1">
      <alignment vertical="top"/>
      <protection/>
    </xf>
    <xf numFmtId="0" fontId="14" fillId="0" borderId="0" xfId="0" applyFont="1" applyAlignment="1" applyProtection="1">
      <alignment/>
      <protection/>
    </xf>
    <xf numFmtId="2" fontId="9" fillId="0" borderId="10" xfId="0" applyNumberFormat="1" applyFont="1" applyFill="1" applyBorder="1" applyAlignment="1" applyProtection="1">
      <alignment horizontal="center"/>
      <protection/>
    </xf>
    <xf numFmtId="0" fontId="11" fillId="0" borderId="10" xfId="0" applyFont="1" applyFill="1" applyBorder="1" applyAlignment="1" applyProtection="1">
      <alignment horizontal="right" vertical="center"/>
      <protection/>
    </xf>
    <xf numFmtId="0" fontId="11" fillId="33" borderId="10" xfId="0" applyFont="1" applyFill="1" applyBorder="1" applyAlignment="1" applyProtection="1">
      <alignment horizontal="left" vertical="center"/>
      <protection/>
    </xf>
    <xf numFmtId="1" fontId="3" fillId="33" borderId="10" xfId="0" applyNumberFormat="1" applyFont="1" applyFill="1" applyBorder="1" applyAlignment="1" applyProtection="1">
      <alignment horizontal="justify" vertical="center"/>
      <protection/>
    </xf>
    <xf numFmtId="0" fontId="4" fillId="0" borderId="10" xfId="0" applyFont="1" applyFill="1" applyBorder="1" applyAlignment="1" applyProtection="1">
      <alignment horizontal="center"/>
      <protection/>
    </xf>
    <xf numFmtId="2" fontId="4" fillId="0" borderId="10" xfId="42" applyNumberFormat="1" applyFont="1" applyFill="1" applyBorder="1" applyAlignment="1" applyProtection="1">
      <alignment horizontal="center"/>
      <protection/>
    </xf>
    <xf numFmtId="40" fontId="4" fillId="0" borderId="10" xfId="42" applyFont="1" applyFill="1" applyBorder="1" applyAlignment="1" applyProtection="1">
      <alignment horizontal="right"/>
      <protection/>
    </xf>
    <xf numFmtId="1" fontId="4" fillId="0" borderId="10" xfId="0" applyNumberFormat="1" applyFont="1" applyFill="1" applyBorder="1" applyAlignment="1" applyProtection="1">
      <alignment horizontal="justify" vertical="center"/>
      <protection/>
    </xf>
    <xf numFmtId="4" fontId="91" fillId="0" borderId="10" xfId="0" applyNumberFormat="1" applyFont="1" applyFill="1" applyBorder="1" applyAlignment="1" applyProtection="1">
      <alignment horizontal="right"/>
      <protection/>
    </xf>
    <xf numFmtId="0" fontId="46" fillId="0" borderId="0" xfId="0" applyFont="1" applyAlignment="1" applyProtection="1">
      <alignment horizontal="center" vertical="top"/>
      <protection/>
    </xf>
    <xf numFmtId="4" fontId="9" fillId="0" borderId="0" xfId="0" applyNumberFormat="1" applyFont="1" applyFill="1" applyAlignment="1" applyProtection="1">
      <alignment horizontal="center"/>
      <protection/>
    </xf>
    <xf numFmtId="0" fontId="9" fillId="0" borderId="0" xfId="0" applyFont="1" applyAlignment="1" applyProtection="1">
      <alignment horizontal="center" vertical="top"/>
      <protection/>
    </xf>
    <xf numFmtId="4" fontId="11" fillId="0" borderId="0" xfId="0" applyNumberFormat="1" applyFont="1" applyFill="1" applyAlignment="1" applyProtection="1">
      <alignment horizontal="left"/>
      <protection/>
    </xf>
    <xf numFmtId="4" fontId="9" fillId="0" borderId="0" xfId="0" applyNumberFormat="1" applyFont="1" applyFill="1" applyAlignment="1" applyProtection="1">
      <alignment horizontal="left"/>
      <protection/>
    </xf>
    <xf numFmtId="4" fontId="11" fillId="0" borderId="0" xfId="0" applyNumberFormat="1" applyFont="1" applyFill="1" applyAlignment="1" applyProtection="1">
      <alignment horizontal="left"/>
      <protection/>
    </xf>
    <xf numFmtId="0" fontId="9" fillId="0" borderId="0" xfId="0" applyFont="1" applyFill="1" applyAlignment="1" applyProtection="1">
      <alignment horizontal="left"/>
      <protection/>
    </xf>
    <xf numFmtId="49" fontId="11" fillId="0" borderId="0" xfId="0" applyNumberFormat="1" applyFont="1" applyFill="1" applyAlignment="1" applyProtection="1">
      <alignment horizontal="left"/>
      <protection/>
    </xf>
    <xf numFmtId="4" fontId="9" fillId="0" borderId="0" xfId="0" applyNumberFormat="1" applyFont="1" applyFill="1" applyAlignment="1" applyProtection="1">
      <alignment horizontal="right"/>
      <protection/>
    </xf>
    <xf numFmtId="0" fontId="40" fillId="33" borderId="16" xfId="60" applyFont="1" applyFill="1" applyBorder="1" applyProtection="1">
      <alignment/>
      <protection/>
    </xf>
    <xf numFmtId="0" fontId="96" fillId="0" borderId="0" xfId="0" applyFont="1" applyAlignment="1" applyProtection="1">
      <alignment horizontal="center"/>
      <protection/>
    </xf>
    <xf numFmtId="0" fontId="94" fillId="0" borderId="11" xfId="0" applyFont="1" applyBorder="1" applyAlignment="1" applyProtection="1">
      <alignment horizontal="center" vertical="top"/>
      <protection/>
    </xf>
    <xf numFmtId="0" fontId="94" fillId="0" borderId="19" xfId="0" applyFont="1" applyBorder="1" applyAlignment="1" applyProtection="1">
      <alignment horizontal="center" vertical="top"/>
      <protection/>
    </xf>
    <xf numFmtId="0" fontId="4" fillId="0" borderId="11" xfId="62" applyFont="1" applyFill="1" applyBorder="1" applyAlignment="1" applyProtection="1">
      <alignment horizontal="center" vertical="top" wrapText="1"/>
      <protection/>
    </xf>
    <xf numFmtId="0" fontId="4" fillId="0" borderId="24" xfId="62" applyFont="1" applyFill="1" applyBorder="1" applyAlignment="1" applyProtection="1">
      <alignment horizontal="center" vertical="top" wrapText="1"/>
      <protection/>
    </xf>
    <xf numFmtId="0" fontId="4" fillId="0" borderId="19" xfId="62" applyFont="1" applyFill="1" applyBorder="1" applyAlignment="1" applyProtection="1">
      <alignment horizontal="center" vertical="top" wrapText="1"/>
      <protection/>
    </xf>
    <xf numFmtId="0" fontId="94" fillId="0" borderId="24" xfId="0" applyFont="1" applyBorder="1" applyAlignment="1" applyProtection="1">
      <alignment horizontal="center" vertical="top"/>
      <protection/>
    </xf>
    <xf numFmtId="0" fontId="98" fillId="33" borderId="23" xfId="59" applyFont="1" applyFill="1" applyBorder="1" applyAlignment="1" applyProtection="1">
      <alignment horizontal="right"/>
      <protection/>
    </xf>
    <xf numFmtId="0" fontId="98" fillId="33" borderId="12" xfId="59" applyFont="1" applyFill="1" applyBorder="1" applyAlignment="1" applyProtection="1">
      <alignment horizontal="right"/>
      <protection/>
    </xf>
    <xf numFmtId="0" fontId="98" fillId="33" borderId="20" xfId="59" applyFont="1" applyFill="1" applyBorder="1" applyAlignment="1" applyProtection="1">
      <alignment horizontal="right"/>
      <protection/>
    </xf>
    <xf numFmtId="0" fontId="94" fillId="0" borderId="10" xfId="0" applyFont="1" applyBorder="1" applyAlignment="1" applyProtection="1">
      <alignment horizontal="center" vertical="top"/>
      <protection/>
    </xf>
    <xf numFmtId="0" fontId="3" fillId="0" borderId="15" xfId="62" applyFont="1" applyFill="1" applyBorder="1" applyAlignment="1" applyProtection="1">
      <alignment horizontal="center" vertical="center" wrapText="1"/>
      <protection/>
    </xf>
    <xf numFmtId="0" fontId="3" fillId="0" borderId="16" xfId="62" applyFont="1" applyFill="1" applyBorder="1" applyAlignment="1" applyProtection="1">
      <alignment horizontal="center" vertical="center" wrapText="1"/>
      <protection/>
    </xf>
    <xf numFmtId="0" fontId="3" fillId="0" borderId="17" xfId="62" applyFont="1" applyFill="1" applyBorder="1" applyAlignment="1" applyProtection="1">
      <alignment horizontal="center"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_mnn"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0" xfId="59"/>
    <cellStyle name="Normal 2" xfId="60"/>
    <cellStyle name="Normal 9" xfId="61"/>
    <cellStyle name="Normal_mnn" xfId="62"/>
    <cellStyle name="Normal_ZEMLJANI" xfId="63"/>
    <cellStyle name="Note" xfId="64"/>
    <cellStyle name="Obično 2" xfId="65"/>
    <cellStyle name="Obično_PAG MURVICA " xfId="66"/>
    <cellStyle name="Output" xfId="67"/>
    <cellStyle name="Percent" xfId="68"/>
    <cellStyle name="Title" xfId="69"/>
    <cellStyle name="Total" xfId="70"/>
    <cellStyle name="Warning Text" xfId="71"/>
    <cellStyle name="Zarez 2"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257175</xdr:colOff>
      <xdr:row>33</xdr:row>
      <xdr:rowOff>66675</xdr:rowOff>
    </xdr:from>
    <xdr:to>
      <xdr:col>10</xdr:col>
      <xdr:colOff>485775</xdr:colOff>
      <xdr:row>34</xdr:row>
      <xdr:rowOff>685800</xdr:rowOff>
    </xdr:to>
    <xdr:pic>
      <xdr:nvPicPr>
        <xdr:cNvPr id="1" name="Picture 1"/>
        <xdr:cNvPicPr preferRelativeResize="1">
          <a:picLocks noChangeAspect="1"/>
        </xdr:cNvPicPr>
      </xdr:nvPicPr>
      <xdr:blipFill>
        <a:blip r:embed="rId1"/>
        <a:stretch>
          <a:fillRect/>
        </a:stretch>
      </xdr:blipFill>
      <xdr:spPr>
        <a:xfrm>
          <a:off x="2886075" y="6638925"/>
          <a:ext cx="2057400" cy="1028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28575</xdr:colOff>
      <xdr:row>18</xdr:row>
      <xdr:rowOff>247650</xdr:rowOff>
    </xdr:from>
    <xdr:ext cx="180975" cy="333375"/>
    <xdr:sp fLocksText="0">
      <xdr:nvSpPr>
        <xdr:cNvPr id="1" name="TextBox 1"/>
        <xdr:cNvSpPr txBox="1">
          <a:spLocks noChangeArrowheads="1"/>
        </xdr:cNvSpPr>
      </xdr:nvSpPr>
      <xdr:spPr>
        <a:xfrm>
          <a:off x="10639425" y="9582150"/>
          <a:ext cx="180975" cy="333375"/>
        </a:xfrm>
        <a:prstGeom prst="rect">
          <a:avLst/>
        </a:prstGeom>
        <a:noFill/>
        <a:ln w="9525" cmpd="sng">
          <a:noFill/>
        </a:ln>
      </xdr:spPr>
      <xdr:txBody>
        <a:bodyPr vertOverflow="clip" wrap="square">
          <a:spAutoFit/>
        </a:bodyPr>
        <a:p>
          <a:pPr algn="l">
            <a:defRPr/>
          </a:pPr>
          <a:r>
            <a:rPr lang="en-US" cap="none" u="none" baseline="0">
              <a:latin typeface="MS Sans Serif"/>
              <a:ea typeface="MS Sans Serif"/>
              <a:cs typeface="MS Sans Serif"/>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N35"/>
  <sheetViews>
    <sheetView view="pageBreakPreview" zoomScaleSheetLayoutView="100" zoomScalePageLayoutView="0" workbookViewId="0" topLeftCell="A4">
      <selection activeCell="H14" sqref="H14"/>
    </sheetView>
  </sheetViews>
  <sheetFormatPr defaultColWidth="9.140625" defaultRowHeight="12.75"/>
  <cols>
    <col min="1" max="2" width="3.7109375" style="108" customWidth="1"/>
    <col min="3" max="3" width="7.00390625" style="108" customWidth="1"/>
    <col min="4" max="4" width="7.8515625" style="108" customWidth="1"/>
    <col min="5" max="5" width="5.00390625" style="108" customWidth="1"/>
    <col min="6" max="6" width="5.8515625" style="108" customWidth="1"/>
    <col min="7" max="7" width="6.28125" style="108" customWidth="1"/>
    <col min="8" max="16384" width="9.140625" style="108" customWidth="1"/>
  </cols>
  <sheetData>
    <row r="1" spans="1:9" s="560" customFormat="1" ht="15">
      <c r="A1" s="559"/>
      <c r="B1" s="559"/>
      <c r="C1" s="560" t="s">
        <v>50</v>
      </c>
      <c r="D1" s="79"/>
      <c r="E1" s="561" t="s">
        <v>35</v>
      </c>
      <c r="F1" s="562" t="s">
        <v>109</v>
      </c>
      <c r="G1" s="562"/>
      <c r="H1" s="562"/>
      <c r="I1" s="562"/>
    </row>
    <row r="2" spans="1:9" s="560" customFormat="1" ht="15">
      <c r="A2" s="559"/>
      <c r="B2" s="559"/>
      <c r="D2" s="79"/>
      <c r="E2" s="561"/>
      <c r="F2" s="589" t="s">
        <v>110</v>
      </c>
      <c r="G2" s="589"/>
      <c r="H2" s="589"/>
      <c r="I2" s="589"/>
    </row>
    <row r="3" spans="1:9" s="560" customFormat="1" ht="15">
      <c r="A3" s="559"/>
      <c r="B3" s="559"/>
      <c r="D3" s="79"/>
      <c r="E3" s="561"/>
      <c r="F3" s="590" t="s">
        <v>111</v>
      </c>
      <c r="G3" s="590"/>
      <c r="H3" s="590"/>
      <c r="I3" s="590"/>
    </row>
    <row r="4" spans="1:7" s="560" customFormat="1" ht="15">
      <c r="A4" s="559"/>
      <c r="B4" s="559"/>
      <c r="C4" s="563"/>
      <c r="D4" s="79"/>
      <c r="E4" s="564"/>
      <c r="F4" s="564"/>
      <c r="G4" s="564"/>
    </row>
    <row r="5" spans="1:12" s="560" customFormat="1" ht="15">
      <c r="A5" s="559"/>
      <c r="B5" s="559"/>
      <c r="C5" s="560" t="s">
        <v>51</v>
      </c>
      <c r="D5" s="79"/>
      <c r="E5" s="564" t="s">
        <v>36</v>
      </c>
      <c r="F5" s="565" t="s">
        <v>139</v>
      </c>
      <c r="G5" s="565"/>
      <c r="H5" s="565"/>
      <c r="I5" s="565"/>
      <c r="J5" s="565"/>
      <c r="K5" s="565"/>
      <c r="L5" s="566"/>
    </row>
    <row r="6" spans="1:10" s="560" customFormat="1" ht="15">
      <c r="A6" s="559"/>
      <c r="B6" s="559"/>
      <c r="D6" s="79"/>
      <c r="E6" s="564"/>
      <c r="F6" s="591" t="s">
        <v>112</v>
      </c>
      <c r="G6" s="591"/>
      <c r="H6" s="591"/>
      <c r="I6" s="591"/>
      <c r="J6" s="591"/>
    </row>
    <row r="7" spans="1:11" s="560" customFormat="1" ht="15">
      <c r="A7" s="559"/>
      <c r="B7" s="559"/>
      <c r="C7" s="563"/>
      <c r="D7" s="79"/>
      <c r="E7" s="564"/>
      <c r="F7" s="591"/>
      <c r="G7" s="591"/>
      <c r="H7" s="591"/>
      <c r="I7" s="591"/>
      <c r="J7" s="591"/>
      <c r="K7" s="591"/>
    </row>
    <row r="8" spans="1:11" s="560" customFormat="1" ht="15">
      <c r="A8" s="559"/>
      <c r="B8" s="559"/>
      <c r="C8" s="563"/>
      <c r="D8" s="79"/>
      <c r="E8" s="564"/>
      <c r="F8" s="565"/>
      <c r="G8" s="565"/>
      <c r="H8" s="565"/>
      <c r="I8" s="565"/>
      <c r="J8" s="565"/>
      <c r="K8" s="565"/>
    </row>
    <row r="9" spans="1:9" s="560" customFormat="1" ht="15">
      <c r="A9" s="559"/>
      <c r="B9" s="559"/>
      <c r="C9" s="560" t="s">
        <v>52</v>
      </c>
      <c r="D9" s="79"/>
      <c r="E9" s="564" t="s">
        <v>35</v>
      </c>
      <c r="F9" s="591" t="s">
        <v>61</v>
      </c>
      <c r="G9" s="591"/>
      <c r="H9" s="591"/>
      <c r="I9" s="591"/>
    </row>
    <row r="10" spans="1:8" s="560" customFormat="1" ht="15">
      <c r="A10" s="559"/>
      <c r="B10" s="559"/>
      <c r="C10" s="563"/>
      <c r="D10" s="79"/>
      <c r="E10" s="564"/>
      <c r="F10" s="567"/>
      <c r="G10" s="567"/>
      <c r="H10" s="563"/>
    </row>
    <row r="11" spans="1:14" s="560" customFormat="1" ht="15.75">
      <c r="A11" s="559"/>
      <c r="B11" s="559"/>
      <c r="C11" s="560" t="s">
        <v>53</v>
      </c>
      <c r="D11" s="79"/>
      <c r="E11" s="564" t="s">
        <v>37</v>
      </c>
      <c r="F11" s="567" t="s">
        <v>398</v>
      </c>
      <c r="G11" s="567"/>
      <c r="H11" s="563"/>
      <c r="N11" s="568"/>
    </row>
    <row r="12" spans="1:14" s="560" customFormat="1" ht="15.75">
      <c r="A12" s="559"/>
      <c r="B12" s="559"/>
      <c r="D12" s="79"/>
      <c r="E12" s="564"/>
      <c r="F12" s="569"/>
      <c r="G12" s="567"/>
      <c r="H12" s="563"/>
      <c r="N12" s="568"/>
    </row>
    <row r="13" spans="1:14" s="560" customFormat="1" ht="15.75">
      <c r="A13" s="559"/>
      <c r="B13" s="559"/>
      <c r="D13" s="79"/>
      <c r="E13" s="564"/>
      <c r="F13" s="567"/>
      <c r="G13" s="567"/>
      <c r="H13" s="563"/>
      <c r="N13" s="568"/>
    </row>
    <row r="14" spans="1:8" s="560" customFormat="1" ht="15">
      <c r="A14" s="559"/>
      <c r="B14" s="559"/>
      <c r="C14" s="570" t="s">
        <v>54</v>
      </c>
      <c r="D14" s="79"/>
      <c r="E14" s="564" t="s">
        <v>36</v>
      </c>
      <c r="F14" s="593" t="s">
        <v>113</v>
      </c>
      <c r="G14" s="593"/>
      <c r="H14" s="563"/>
    </row>
    <row r="15" spans="1:7" s="560" customFormat="1" ht="15.75">
      <c r="A15" s="559"/>
      <c r="B15" s="559"/>
      <c r="C15" s="571"/>
      <c r="D15" s="79"/>
      <c r="E15" s="564"/>
      <c r="F15" s="572"/>
      <c r="G15" s="572"/>
    </row>
    <row r="16" spans="1:7" s="560" customFormat="1" ht="15.75">
      <c r="A16" s="559"/>
      <c r="B16" s="559"/>
      <c r="C16" s="571"/>
      <c r="D16" s="79"/>
      <c r="E16" s="564"/>
      <c r="F16" s="573" t="s">
        <v>114</v>
      </c>
      <c r="G16" s="572"/>
    </row>
    <row r="17" spans="1:7" s="560" customFormat="1" ht="21.75" customHeight="1">
      <c r="A17" s="559"/>
      <c r="B17" s="559"/>
      <c r="C17" s="571"/>
      <c r="D17" s="79"/>
      <c r="E17" s="564"/>
      <c r="F17" s="572"/>
      <c r="G17" s="572"/>
    </row>
    <row r="18" spans="1:7" s="560" customFormat="1" ht="15.75">
      <c r="A18" s="559"/>
      <c r="B18" s="559"/>
      <c r="C18" s="571"/>
      <c r="D18" s="79"/>
      <c r="E18" s="564"/>
      <c r="F18" s="572"/>
      <c r="G18" s="572"/>
    </row>
    <row r="19" spans="1:7" s="560" customFormat="1" ht="15.75">
      <c r="A19" s="559"/>
      <c r="B19" s="559"/>
      <c r="C19" s="571"/>
      <c r="D19" s="79"/>
      <c r="E19" s="564"/>
      <c r="F19" s="572"/>
      <c r="G19" s="572"/>
    </row>
    <row r="20" spans="1:7" s="560" customFormat="1" ht="15.75">
      <c r="A20" s="559"/>
      <c r="B20" s="559"/>
      <c r="C20" s="571"/>
      <c r="D20" s="79"/>
      <c r="E20" s="564"/>
      <c r="F20" s="572"/>
      <c r="G20" s="572"/>
    </row>
    <row r="21" spans="1:11" s="560" customFormat="1" ht="19.5" customHeight="1">
      <c r="A21" s="559"/>
      <c r="B21" s="586" t="s">
        <v>391</v>
      </c>
      <c r="C21" s="586"/>
      <c r="D21" s="586"/>
      <c r="E21" s="586"/>
      <c r="F21" s="586"/>
      <c r="G21" s="586"/>
      <c r="H21" s="586"/>
      <c r="I21" s="586"/>
      <c r="J21" s="586"/>
      <c r="K21" s="586"/>
    </row>
    <row r="22" spans="1:9" s="560" customFormat="1" ht="15.75">
      <c r="A22" s="559"/>
      <c r="B22" s="559"/>
      <c r="C22" s="571"/>
      <c r="D22" s="79"/>
      <c r="E22" s="587" t="s">
        <v>388</v>
      </c>
      <c r="F22" s="587"/>
      <c r="G22" s="587"/>
      <c r="H22" s="587"/>
      <c r="I22" s="587"/>
    </row>
    <row r="23" spans="1:9" s="560" customFormat="1" ht="15.75">
      <c r="A23" s="559"/>
      <c r="B23" s="559"/>
      <c r="C23" s="571"/>
      <c r="D23" s="79"/>
      <c r="E23" s="587" t="s">
        <v>392</v>
      </c>
      <c r="F23" s="587"/>
      <c r="G23" s="587"/>
      <c r="H23" s="587"/>
      <c r="I23" s="587"/>
    </row>
    <row r="24" spans="1:11" s="576" customFormat="1" ht="15.75" customHeight="1">
      <c r="A24" s="574"/>
      <c r="B24" s="575"/>
      <c r="C24" s="575"/>
      <c r="D24" s="575"/>
      <c r="E24" s="588" t="s">
        <v>393</v>
      </c>
      <c r="F24" s="588"/>
      <c r="G24" s="588"/>
      <c r="H24" s="588"/>
      <c r="I24" s="588"/>
      <c r="J24" s="575"/>
      <c r="K24" s="575"/>
    </row>
    <row r="25" spans="1:9" s="560" customFormat="1" ht="15.75">
      <c r="A25" s="559"/>
      <c r="B25" s="559"/>
      <c r="C25" s="571"/>
      <c r="D25" s="79"/>
      <c r="E25" s="587"/>
      <c r="F25" s="587"/>
      <c r="G25" s="587"/>
      <c r="H25" s="587"/>
      <c r="I25" s="587"/>
    </row>
    <row r="26" spans="1:7" s="560" customFormat="1" ht="15.75">
      <c r="A26" s="559"/>
      <c r="B26" s="559"/>
      <c r="C26" s="571"/>
      <c r="D26" s="79"/>
      <c r="E26" s="564"/>
      <c r="F26" s="572"/>
      <c r="G26" s="572"/>
    </row>
    <row r="27" spans="1:7" s="560" customFormat="1" ht="15.75">
      <c r="A27" s="559"/>
      <c r="B27" s="559"/>
      <c r="C27" s="571"/>
      <c r="D27" s="79"/>
      <c r="E27" s="564"/>
      <c r="F27" s="572"/>
      <c r="G27" s="572"/>
    </row>
    <row r="28" spans="1:7" s="560" customFormat="1" ht="15.75">
      <c r="A28" s="559"/>
      <c r="B28" s="559"/>
      <c r="C28" s="571"/>
      <c r="D28" s="79"/>
      <c r="E28" s="564"/>
      <c r="F28" s="572"/>
      <c r="G28" s="572"/>
    </row>
    <row r="29" spans="1:7" s="560" customFormat="1" ht="15.75">
      <c r="A29" s="559"/>
      <c r="B29" s="559"/>
      <c r="C29" s="571"/>
      <c r="D29" s="79"/>
      <c r="E29" s="564"/>
      <c r="F29" s="572"/>
      <c r="G29" s="572"/>
    </row>
    <row r="30" spans="1:7" s="560" customFormat="1" ht="15.75">
      <c r="A30" s="559"/>
      <c r="B30" s="559"/>
      <c r="C30" s="571"/>
      <c r="D30" s="79"/>
      <c r="E30" s="564"/>
      <c r="F30" s="572"/>
      <c r="G30" s="572"/>
    </row>
    <row r="31" spans="1:7" s="560" customFormat="1" ht="15.75">
      <c r="A31" s="559"/>
      <c r="B31" s="559"/>
      <c r="C31" s="571"/>
      <c r="D31" s="79"/>
      <c r="E31" s="564"/>
      <c r="F31" s="572"/>
      <c r="G31" s="572"/>
    </row>
    <row r="32" spans="1:10" ht="15">
      <c r="A32" s="592" t="s">
        <v>395</v>
      </c>
      <c r="B32" s="592"/>
      <c r="C32" s="592"/>
      <c r="D32" s="592"/>
      <c r="E32" s="592"/>
      <c r="F32" s="560"/>
      <c r="G32" s="594" t="s">
        <v>55</v>
      </c>
      <c r="H32" s="594"/>
      <c r="I32" s="594"/>
      <c r="J32" s="594"/>
    </row>
    <row r="34" ht="32.25" customHeight="1"/>
    <row r="35" spans="1:12" s="560" customFormat="1" ht="98.25" customHeight="1">
      <c r="A35" s="559"/>
      <c r="B35" s="559"/>
      <c r="C35" s="592"/>
      <c r="D35" s="592"/>
      <c r="E35" s="592"/>
      <c r="F35" s="592"/>
      <c r="G35" s="592"/>
      <c r="I35" s="590"/>
      <c r="J35" s="590"/>
      <c r="K35" s="590"/>
      <c r="L35" s="590"/>
    </row>
  </sheetData>
  <sheetProtection password="D73E" sheet="1" selectLockedCells="1"/>
  <mergeCells count="15">
    <mergeCell ref="I35:L35"/>
    <mergeCell ref="C35:G35"/>
    <mergeCell ref="F9:I9"/>
    <mergeCell ref="F14:G14"/>
    <mergeCell ref="A32:E32"/>
    <mergeCell ref="G32:J32"/>
    <mergeCell ref="B21:K21"/>
    <mergeCell ref="E22:I22"/>
    <mergeCell ref="E23:I23"/>
    <mergeCell ref="E24:I24"/>
    <mergeCell ref="E25:I25"/>
    <mergeCell ref="F2:I2"/>
    <mergeCell ref="F3:I3"/>
    <mergeCell ref="F6:J6"/>
    <mergeCell ref="F7:K7"/>
  </mergeCells>
  <printOptions/>
  <pageMargins left="0.7480314960629921" right="0.7480314960629921" top="1.1811023622047245" bottom="1.1811023622047245" header="0.5118110236220472" footer="0.5118110236220472"/>
  <pageSetup firstPageNumber="2" useFirstPageNumber="1" horizontalDpi="600" verticalDpi="600" orientation="portrait" paperSize="9" r:id="rId2"/>
  <headerFooter alignWithMargins="0">
    <oddHeader>&amp;L&amp;"Times New Roman,Regular"&amp;8Projektirao: VIA FACTUM d.o.o.
Glavni projektant: S. Panović d.i.g.
Projektant: S. Panović d.i.g..
</oddHeader>
    <oddFooter>&amp;L&amp;"Times New Roman,Regular"&amp;8
Investitor: GRAD ZADAR
Građevina:  Nerazvrstana prometnica s oborinskom kanalizacijom  u Zadru  - ulica Jurja Šižgorića
Mapa 1 : Prometnica
</oddFooter>
  </headerFooter>
  <drawing r:id="rId1"/>
</worksheet>
</file>

<file path=xl/worksheets/sheet2.xml><?xml version="1.0" encoding="utf-8"?>
<worksheet xmlns="http://schemas.openxmlformats.org/spreadsheetml/2006/main" xmlns:r="http://schemas.openxmlformats.org/officeDocument/2006/relationships">
  <dimension ref="B1:D28"/>
  <sheetViews>
    <sheetView view="pageBreakPreview" zoomScaleSheetLayoutView="100" workbookViewId="0" topLeftCell="A16">
      <selection activeCell="A1" sqref="A1:IV16384"/>
    </sheetView>
  </sheetViews>
  <sheetFormatPr defaultColWidth="9.140625" defaultRowHeight="12.75"/>
  <cols>
    <col min="1" max="1" width="4.28125" style="2" customWidth="1"/>
    <col min="2" max="2" width="4.28125" style="1" customWidth="1"/>
    <col min="3" max="3" width="68.28125" style="10" customWidth="1"/>
    <col min="4" max="16384" width="9.140625" style="3" customWidth="1"/>
  </cols>
  <sheetData>
    <row r="1" spans="3:4" ht="12.75">
      <c r="C1" s="15" t="s">
        <v>19</v>
      </c>
      <c r="D1" s="9"/>
    </row>
    <row r="2" spans="3:4" ht="12.75">
      <c r="C2" s="15"/>
      <c r="D2" s="9"/>
    </row>
    <row r="3" spans="3:4" ht="53.25" customHeight="1">
      <c r="C3" s="16" t="s">
        <v>21</v>
      </c>
      <c r="D3" s="9"/>
    </row>
    <row r="4" spans="3:4" ht="38.25">
      <c r="C4" s="10" t="s">
        <v>7</v>
      </c>
      <c r="D4" s="9"/>
    </row>
    <row r="5" spans="3:4" ht="51">
      <c r="C5" s="16" t="s">
        <v>20</v>
      </c>
      <c r="D5" s="9"/>
    </row>
    <row r="6" spans="3:4" ht="51">
      <c r="C6" s="16" t="s">
        <v>41</v>
      </c>
      <c r="D6" s="9"/>
    </row>
    <row r="7" spans="3:4" ht="76.5">
      <c r="C7" s="16" t="s">
        <v>43</v>
      </c>
      <c r="D7" s="9"/>
    </row>
    <row r="8" spans="3:4" ht="38.25">
      <c r="C8" s="16" t="s">
        <v>8</v>
      </c>
      <c r="D8" s="9"/>
    </row>
    <row r="9" spans="2:4" ht="41.25" customHeight="1">
      <c r="B9" s="4"/>
      <c r="C9" s="16" t="s">
        <v>44</v>
      </c>
      <c r="D9" s="9"/>
    </row>
    <row r="10" spans="3:4" ht="63.75">
      <c r="C10" s="16" t="s">
        <v>45</v>
      </c>
      <c r="D10" s="9"/>
    </row>
    <row r="11" spans="3:4" ht="25.5">
      <c r="C11" s="17" t="s">
        <v>46</v>
      </c>
      <c r="D11" s="9"/>
    </row>
    <row r="12" spans="3:4" ht="51">
      <c r="C12" s="17" t="s">
        <v>47</v>
      </c>
      <c r="D12" s="9"/>
    </row>
    <row r="13" spans="3:4" ht="25.5">
      <c r="C13" s="16" t="s">
        <v>48</v>
      </c>
      <c r="D13" s="9"/>
    </row>
    <row r="14" spans="3:4" ht="51">
      <c r="C14" s="16" t="s">
        <v>0</v>
      </c>
      <c r="D14" s="9"/>
    </row>
    <row r="15" spans="3:4" ht="25.5">
      <c r="C15" s="16" t="s">
        <v>9</v>
      </c>
      <c r="D15" s="9"/>
    </row>
    <row r="16" spans="3:4" ht="25.5">
      <c r="C16" s="16" t="s">
        <v>1</v>
      </c>
      <c r="D16" s="9"/>
    </row>
    <row r="17" spans="3:4" ht="41.25">
      <c r="C17" s="16" t="s">
        <v>394</v>
      </c>
      <c r="D17" s="9"/>
    </row>
    <row r="18" spans="3:4" ht="51">
      <c r="C18" s="16" t="s">
        <v>69</v>
      </c>
      <c r="D18" s="9"/>
    </row>
    <row r="19" spans="3:4" ht="63.75">
      <c r="C19" s="16" t="s">
        <v>2</v>
      </c>
      <c r="D19" s="9"/>
    </row>
    <row r="20" spans="3:4" ht="38.25">
      <c r="C20" s="16" t="s">
        <v>42</v>
      </c>
      <c r="D20" s="9"/>
    </row>
    <row r="21" spans="3:4" ht="51">
      <c r="C21" s="16" t="s">
        <v>3</v>
      </c>
      <c r="D21" s="9"/>
    </row>
    <row r="22" spans="3:4" ht="25.5">
      <c r="C22" s="17" t="s">
        <v>4</v>
      </c>
      <c r="D22" s="9"/>
    </row>
    <row r="23" spans="3:4" ht="54.75" customHeight="1">
      <c r="C23" s="16" t="s">
        <v>5</v>
      </c>
      <c r="D23" s="9"/>
    </row>
    <row r="24" spans="3:4" ht="51">
      <c r="C24" s="10" t="s">
        <v>70</v>
      </c>
      <c r="D24" s="9"/>
    </row>
    <row r="25" spans="3:4" ht="41.25" customHeight="1">
      <c r="C25" s="18" t="s">
        <v>71</v>
      </c>
      <c r="D25" s="9"/>
    </row>
    <row r="26" spans="3:4" ht="38.25">
      <c r="C26" s="18" t="s">
        <v>73</v>
      </c>
      <c r="D26" s="9"/>
    </row>
    <row r="27" spans="3:4" ht="42.75" customHeight="1">
      <c r="C27" s="19" t="s">
        <v>72</v>
      </c>
      <c r="D27" s="9"/>
    </row>
    <row r="28" spans="3:4" ht="38.25">
      <c r="C28" s="10" t="s">
        <v>74</v>
      </c>
      <c r="D28" s="9"/>
    </row>
  </sheetData>
  <sheetProtection password="D73E" sheet="1" selectLockedCells="1"/>
  <printOptions/>
  <pageMargins left="0.7086614173228346" right="0.7086614173228346" top="0.984251968503937" bottom="0.7480314960629921" header="0.31496062992125984" footer="0.31496062992125984"/>
  <pageSetup firstPageNumber="2" useFirstPageNumber="1" horizontalDpi="600" verticalDpi="600" orientation="portrait" paperSize="9" r:id="rId2"/>
  <headerFooter alignWithMargins="0">
    <oddHeader>&amp;L&amp;"Times New Roman,Regular"&amp;8Projektirao: VIA FACTUM d.o.o.
Glavni projektant: S. Panović dipl. ing. građ.
Projektant: S. Panović dipl. ing. građ.
        &amp;R&amp;"Times New Roman,Regular"&amp;8T.D.: 293/14
Z.O.P. : 46/14</oddHeader>
    <oddFooter>&amp;L&amp;"Times New Roman,Regular"&amp;8
Investitor: GRAD ZADAR
Građevina:  Nerazvrstana prometnica s oborinskom kanalizacijom  u Zadru  - ulica Jurja Šižgorića
Mapa 1 : Prometnica
&amp;R&amp;"Times New Roman,Regular"&amp;9&amp;P</oddFooter>
  </headerFooter>
  <drawing r:id="rId1"/>
</worksheet>
</file>

<file path=xl/worksheets/sheet3.xml><?xml version="1.0" encoding="utf-8"?>
<worksheet xmlns="http://schemas.openxmlformats.org/spreadsheetml/2006/main" xmlns:r="http://schemas.openxmlformats.org/officeDocument/2006/relationships">
  <dimension ref="A1:O141"/>
  <sheetViews>
    <sheetView tabSelected="1" view="pageBreakPreview" zoomScale="85" zoomScaleSheetLayoutView="85" workbookViewId="0" topLeftCell="A64">
      <selection activeCell="F73" sqref="F73"/>
    </sheetView>
  </sheetViews>
  <sheetFormatPr defaultColWidth="9.140625" defaultRowHeight="12.75"/>
  <cols>
    <col min="1" max="2" width="4.28125" style="21" customWidth="1"/>
    <col min="3" max="3" width="40.7109375" style="46" customWidth="1"/>
    <col min="4" max="4" width="7.421875" style="23" customWidth="1"/>
    <col min="5" max="5" width="9.140625" style="39" customWidth="1"/>
    <col min="6" max="6" width="9.28125" style="40" customWidth="1"/>
    <col min="7" max="7" width="11.7109375" style="41" customWidth="1"/>
    <col min="8" max="16384" width="9.140625" style="48" customWidth="1"/>
  </cols>
  <sheetData>
    <row r="1" spans="1:7" ht="15">
      <c r="A1" s="143" t="s">
        <v>65</v>
      </c>
      <c r="B1" s="144"/>
      <c r="C1" s="145" t="s">
        <v>18</v>
      </c>
      <c r="D1" s="146"/>
      <c r="E1" s="147"/>
      <c r="F1" s="148"/>
      <c r="G1" s="149"/>
    </row>
    <row r="3" spans="1:7" s="21" customFormat="1" ht="34.5" customHeight="1">
      <c r="A3" s="27">
        <v>1</v>
      </c>
      <c r="B3" s="27"/>
      <c r="C3" s="28" t="s">
        <v>14</v>
      </c>
      <c r="D3" s="29" t="s">
        <v>56</v>
      </c>
      <c r="E3" s="30" t="s">
        <v>13</v>
      </c>
      <c r="F3" s="31" t="s">
        <v>15</v>
      </c>
      <c r="G3" s="32" t="s">
        <v>57</v>
      </c>
    </row>
    <row r="4" spans="3:8" s="21" customFormat="1" ht="11.25" customHeight="1">
      <c r="C4" s="67"/>
      <c r="D4" s="23"/>
      <c r="E4" s="150"/>
      <c r="F4" s="40"/>
      <c r="G4" s="41"/>
      <c r="H4" s="151"/>
    </row>
    <row r="5" spans="1:8" ht="170.25" customHeight="1">
      <c r="A5" s="21">
        <v>1</v>
      </c>
      <c r="B5" s="21">
        <v>1</v>
      </c>
      <c r="C5" s="38" t="s">
        <v>102</v>
      </c>
      <c r="E5" s="68"/>
      <c r="G5" s="26"/>
      <c r="H5" s="152"/>
    </row>
    <row r="6" spans="3:8" ht="18">
      <c r="C6" s="42" t="s">
        <v>26</v>
      </c>
      <c r="D6" s="86" t="s">
        <v>34</v>
      </c>
      <c r="E6" s="44">
        <v>148</v>
      </c>
      <c r="F6" s="6"/>
      <c r="G6" s="45">
        <f>F6*E6</f>
        <v>0</v>
      </c>
      <c r="H6" s="152"/>
    </row>
    <row r="7" spans="5:8" ht="11.25" customHeight="1">
      <c r="E7" s="153"/>
      <c r="F7" s="154"/>
      <c r="G7" s="26"/>
      <c r="H7" s="152"/>
    </row>
    <row r="8" spans="1:8" ht="182.25" customHeight="1">
      <c r="A8" s="21">
        <v>1</v>
      </c>
      <c r="B8" s="21">
        <v>2</v>
      </c>
      <c r="C8" s="38" t="s">
        <v>101</v>
      </c>
      <c r="D8" s="155"/>
      <c r="E8" s="153"/>
      <c r="F8" s="153"/>
      <c r="G8" s="26"/>
      <c r="H8" s="152"/>
    </row>
    <row r="9" spans="3:8" ht="18">
      <c r="C9" s="42" t="s">
        <v>26</v>
      </c>
      <c r="D9" s="156" t="s">
        <v>34</v>
      </c>
      <c r="E9" s="44">
        <v>148</v>
      </c>
      <c r="F9" s="6"/>
      <c r="G9" s="45">
        <f>F9*E9</f>
        <v>0</v>
      </c>
      <c r="H9" s="152"/>
    </row>
    <row r="10" spans="5:8" ht="12" customHeight="1">
      <c r="E10" s="153"/>
      <c r="F10" s="154"/>
      <c r="G10" s="26"/>
      <c r="H10" s="152"/>
    </row>
    <row r="11" spans="1:8" ht="150">
      <c r="A11" s="21">
        <v>1</v>
      </c>
      <c r="B11" s="21">
        <v>3</v>
      </c>
      <c r="C11" s="38" t="s">
        <v>100</v>
      </c>
      <c r="D11" s="157"/>
      <c r="E11" s="153"/>
      <c r="F11" s="154"/>
      <c r="G11" s="26"/>
      <c r="H11" s="152"/>
    </row>
    <row r="12" spans="3:8" ht="18">
      <c r="C12" s="42" t="s">
        <v>26</v>
      </c>
      <c r="D12" s="156" t="s">
        <v>34</v>
      </c>
      <c r="E12" s="44">
        <v>148</v>
      </c>
      <c r="F12" s="6"/>
      <c r="G12" s="45">
        <f>F12*E12</f>
        <v>0</v>
      </c>
      <c r="H12" s="152"/>
    </row>
    <row r="13" spans="3:8" s="21" customFormat="1" ht="15">
      <c r="C13" s="22"/>
      <c r="D13" s="23"/>
      <c r="E13" s="24"/>
      <c r="F13" s="25"/>
      <c r="G13" s="26"/>
      <c r="H13" s="151"/>
    </row>
    <row r="14" spans="1:7" s="21" customFormat="1" ht="34.5" customHeight="1">
      <c r="A14" s="27">
        <v>1</v>
      </c>
      <c r="B14" s="27"/>
      <c r="C14" s="28" t="s">
        <v>14</v>
      </c>
      <c r="D14" s="29" t="s">
        <v>56</v>
      </c>
      <c r="E14" s="30" t="s">
        <v>13</v>
      </c>
      <c r="F14" s="31" t="s">
        <v>15</v>
      </c>
      <c r="G14" s="32" t="s">
        <v>57</v>
      </c>
    </row>
    <row r="15" spans="1:7" s="21" customFormat="1" ht="8.25" customHeight="1">
      <c r="A15" s="27"/>
      <c r="B15" s="27"/>
      <c r="C15" s="33"/>
      <c r="D15" s="34"/>
      <c r="E15" s="35"/>
      <c r="F15" s="36"/>
      <c r="G15" s="37"/>
    </row>
    <row r="16" spans="1:8" ht="165">
      <c r="A16" s="21">
        <v>1</v>
      </c>
      <c r="B16" s="21">
        <v>4</v>
      </c>
      <c r="C16" s="38" t="s">
        <v>91</v>
      </c>
      <c r="H16" s="152"/>
    </row>
    <row r="17" spans="3:8" ht="18">
      <c r="C17" s="42" t="s">
        <v>62</v>
      </c>
      <c r="D17" s="43" t="s">
        <v>39</v>
      </c>
      <c r="E17" s="44">
        <v>150</v>
      </c>
      <c r="F17" s="6"/>
      <c r="G17" s="45">
        <f>F17*E17</f>
        <v>0</v>
      </c>
      <c r="H17" s="152"/>
    </row>
    <row r="18" spans="7:8" ht="15">
      <c r="G18" s="26"/>
      <c r="H18" s="152"/>
    </row>
    <row r="19" spans="7:8" ht="15">
      <c r="G19" s="26"/>
      <c r="H19" s="152"/>
    </row>
    <row r="20" spans="1:8" ht="149.25">
      <c r="A20" s="21">
        <v>1</v>
      </c>
      <c r="B20" s="21">
        <v>5</v>
      </c>
      <c r="C20" s="38" t="s">
        <v>92</v>
      </c>
      <c r="H20" s="152"/>
    </row>
    <row r="21" spans="3:8" ht="18">
      <c r="C21" s="42" t="s">
        <v>64</v>
      </c>
      <c r="D21" s="43" t="s">
        <v>27</v>
      </c>
      <c r="E21" s="44">
        <v>227</v>
      </c>
      <c r="F21" s="6"/>
      <c r="G21" s="45">
        <f>F21*E21</f>
        <v>0</v>
      </c>
      <c r="H21" s="152"/>
    </row>
    <row r="22" spans="7:8" ht="15">
      <c r="G22" s="26"/>
      <c r="H22" s="152"/>
    </row>
    <row r="23" spans="1:8" ht="118.5" customHeight="1">
      <c r="A23" s="21">
        <v>1</v>
      </c>
      <c r="B23" s="21">
        <v>6</v>
      </c>
      <c r="C23" s="47" t="s">
        <v>93</v>
      </c>
      <c r="E23" s="48"/>
      <c r="F23" s="48"/>
      <c r="G23" s="49"/>
      <c r="H23" s="152"/>
    </row>
    <row r="24" spans="3:8" ht="20.25" customHeight="1">
      <c r="C24" s="50"/>
      <c r="D24" s="51" t="s">
        <v>12</v>
      </c>
      <c r="E24" s="52">
        <v>1</v>
      </c>
      <c r="F24" s="6"/>
      <c r="G24" s="45">
        <f>F24*E24</f>
        <v>0</v>
      </c>
      <c r="H24" s="152"/>
    </row>
    <row r="25" spans="3:8" ht="15">
      <c r="C25" s="53"/>
      <c r="G25" s="26"/>
      <c r="H25" s="152"/>
    </row>
    <row r="26" spans="1:8" ht="150">
      <c r="A26" s="21">
        <v>1</v>
      </c>
      <c r="B26" s="21">
        <v>7</v>
      </c>
      <c r="C26" s="38" t="s">
        <v>94</v>
      </c>
      <c r="D26" s="54"/>
      <c r="E26" s="24"/>
      <c r="G26" s="26"/>
      <c r="H26" s="152"/>
    </row>
    <row r="27" spans="3:8" s="21" customFormat="1" ht="19.5" customHeight="1">
      <c r="C27" s="42" t="s">
        <v>26</v>
      </c>
      <c r="D27" s="43" t="s">
        <v>27</v>
      </c>
      <c r="E27" s="55">
        <v>148</v>
      </c>
      <c r="F27" s="7"/>
      <c r="G27" s="45">
        <f>F27*E27</f>
        <v>0</v>
      </c>
      <c r="H27" s="151"/>
    </row>
    <row r="28" spans="3:8" s="21" customFormat="1" ht="16.5" customHeight="1">
      <c r="C28" s="56"/>
      <c r="D28" s="23"/>
      <c r="E28" s="39"/>
      <c r="F28" s="57"/>
      <c r="G28" s="26"/>
      <c r="H28" s="151"/>
    </row>
    <row r="29" spans="1:8" s="21" customFormat="1" ht="177.75" customHeight="1">
      <c r="A29" s="21">
        <v>1</v>
      </c>
      <c r="B29" s="21">
        <v>8</v>
      </c>
      <c r="C29" s="58" t="s">
        <v>99</v>
      </c>
      <c r="D29" s="54"/>
      <c r="E29" s="24"/>
      <c r="F29" s="40"/>
      <c r="G29" s="26"/>
      <c r="H29" s="151"/>
    </row>
    <row r="30" spans="3:8" s="21" customFormat="1" ht="18.75" customHeight="1">
      <c r="C30" s="42" t="s">
        <v>78</v>
      </c>
      <c r="D30" s="43" t="s">
        <v>63</v>
      </c>
      <c r="E30" s="55">
        <v>1</v>
      </c>
      <c r="F30" s="7"/>
      <c r="G30" s="45">
        <f>F30*E30</f>
        <v>0</v>
      </c>
      <c r="H30" s="151"/>
    </row>
    <row r="31" spans="3:8" s="21" customFormat="1" ht="18.75" customHeight="1">
      <c r="C31" s="56"/>
      <c r="D31" s="23"/>
      <c r="E31" s="39"/>
      <c r="F31" s="57"/>
      <c r="G31" s="26"/>
      <c r="H31" s="151"/>
    </row>
    <row r="32" spans="1:8" ht="254.25">
      <c r="A32" s="21">
        <v>1</v>
      </c>
      <c r="B32" s="21">
        <v>9</v>
      </c>
      <c r="C32" s="47" t="s">
        <v>107</v>
      </c>
      <c r="D32" s="54"/>
      <c r="E32" s="24"/>
      <c r="G32" s="59"/>
      <c r="H32" s="152"/>
    </row>
    <row r="33" spans="3:8" s="21" customFormat="1" ht="46.5" customHeight="1">
      <c r="C33" s="42" t="s">
        <v>123</v>
      </c>
      <c r="D33" s="43" t="s">
        <v>63</v>
      </c>
      <c r="E33" s="55">
        <v>1</v>
      </c>
      <c r="F33" s="7"/>
      <c r="G33" s="45">
        <f>F33*E33</f>
        <v>0</v>
      </c>
      <c r="H33" s="151"/>
    </row>
    <row r="34" spans="3:8" ht="18" customHeight="1">
      <c r="C34" s="53"/>
      <c r="G34" s="59"/>
      <c r="H34" s="152"/>
    </row>
    <row r="35" spans="1:8" ht="15">
      <c r="A35" s="48"/>
      <c r="C35" s="60" t="s">
        <v>24</v>
      </c>
      <c r="E35" s="61"/>
      <c r="F35" s="54"/>
      <c r="G35" s="62">
        <f>G6+G9+G12+G17+G21+G24+G27+G30+G33</f>
        <v>0</v>
      </c>
      <c r="H35" s="152"/>
    </row>
    <row r="36" spans="1:8" ht="14.25" customHeight="1">
      <c r="A36" s="48"/>
      <c r="C36" s="63"/>
      <c r="E36" s="61"/>
      <c r="F36" s="64"/>
      <c r="G36" s="65"/>
      <c r="H36" s="152"/>
    </row>
    <row r="37" spans="1:8" s="108" customFormat="1" ht="28.5" customHeight="1">
      <c r="A37" s="27">
        <v>2</v>
      </c>
      <c r="B37" s="48"/>
      <c r="C37" s="28" t="s">
        <v>17</v>
      </c>
      <c r="D37" s="29" t="s">
        <v>56</v>
      </c>
      <c r="E37" s="30" t="s">
        <v>13</v>
      </c>
      <c r="F37" s="31" t="s">
        <v>15</v>
      </c>
      <c r="G37" s="66" t="s">
        <v>25</v>
      </c>
      <c r="H37" s="109"/>
    </row>
    <row r="38" spans="1:8" s="108" customFormat="1" ht="15">
      <c r="A38" s="21"/>
      <c r="B38" s="21"/>
      <c r="C38" s="67"/>
      <c r="D38" s="23"/>
      <c r="E38" s="68"/>
      <c r="F38" s="40"/>
      <c r="G38" s="41"/>
      <c r="H38" s="109"/>
    </row>
    <row r="39" spans="1:8" ht="102" customHeight="1">
      <c r="A39" s="21">
        <v>2</v>
      </c>
      <c r="B39" s="21">
        <v>1</v>
      </c>
      <c r="C39" s="47" t="s">
        <v>115</v>
      </c>
      <c r="E39" s="69"/>
      <c r="F39" s="70"/>
      <c r="G39" s="71"/>
      <c r="H39" s="152"/>
    </row>
    <row r="40" spans="1:8" ht="18">
      <c r="A40" s="48"/>
      <c r="B40" s="48"/>
      <c r="C40" s="42" t="s">
        <v>22</v>
      </c>
      <c r="D40" s="43" t="s">
        <v>40</v>
      </c>
      <c r="E40" s="72">
        <v>80</v>
      </c>
      <c r="F40" s="8"/>
      <c r="G40" s="73">
        <f>F40*E40</f>
        <v>0</v>
      </c>
      <c r="H40" s="152"/>
    </row>
    <row r="41" spans="1:8" ht="16.5" customHeight="1">
      <c r="A41" s="48"/>
      <c r="B41" s="48"/>
      <c r="C41" s="74"/>
      <c r="E41" s="75"/>
      <c r="F41" s="76"/>
      <c r="G41" s="77"/>
      <c r="H41" s="152"/>
    </row>
    <row r="42" spans="1:8" ht="257.25">
      <c r="A42" s="21">
        <v>2</v>
      </c>
      <c r="B42" s="21">
        <v>2</v>
      </c>
      <c r="C42" s="38" t="s">
        <v>98</v>
      </c>
      <c r="H42" s="152"/>
    </row>
    <row r="43" spans="1:8" ht="18">
      <c r="A43" s="48"/>
      <c r="B43" s="48"/>
      <c r="C43" s="42" t="s">
        <v>22</v>
      </c>
      <c r="D43" s="43" t="s">
        <v>40</v>
      </c>
      <c r="E43" s="55">
        <v>435</v>
      </c>
      <c r="F43" s="6"/>
      <c r="G43" s="45">
        <f>F43*E43</f>
        <v>0</v>
      </c>
      <c r="H43" s="152"/>
    </row>
    <row r="44" spans="1:8" ht="15" customHeight="1">
      <c r="A44" s="48"/>
      <c r="B44" s="48"/>
      <c r="C44" s="78"/>
      <c r="D44" s="79"/>
      <c r="E44" s="80"/>
      <c r="F44" s="81"/>
      <c r="G44" s="82"/>
      <c r="H44" s="152"/>
    </row>
    <row r="45" spans="1:8" ht="174" customHeight="1">
      <c r="A45" s="21">
        <v>2</v>
      </c>
      <c r="B45" s="21">
        <v>3</v>
      </c>
      <c r="C45" s="47" t="s">
        <v>97</v>
      </c>
      <c r="H45" s="152"/>
    </row>
    <row r="46" spans="1:15" s="161" customFormat="1" ht="18">
      <c r="A46" s="48"/>
      <c r="B46" s="48"/>
      <c r="C46" s="42" t="s">
        <v>22</v>
      </c>
      <c r="D46" s="43" t="s">
        <v>40</v>
      </c>
      <c r="E46" s="55">
        <v>55</v>
      </c>
      <c r="F46" s="6"/>
      <c r="G46" s="45">
        <f>F46*E46</f>
        <v>0</v>
      </c>
      <c r="H46" s="158"/>
      <c r="I46" s="159"/>
      <c r="J46" s="159"/>
      <c r="K46" s="159"/>
      <c r="L46" s="159"/>
      <c r="M46" s="159"/>
      <c r="N46" s="159"/>
      <c r="O46" s="160"/>
    </row>
    <row r="47" spans="1:15" s="164" customFormat="1" ht="84" customHeight="1">
      <c r="A47" s="21"/>
      <c r="B47" s="21"/>
      <c r="C47" s="46"/>
      <c r="D47" s="23"/>
      <c r="E47" s="68"/>
      <c r="F47" s="40"/>
      <c r="G47" s="41"/>
      <c r="H47" s="158"/>
      <c r="I47" s="162"/>
      <c r="J47" s="162"/>
      <c r="K47" s="162"/>
      <c r="L47" s="162"/>
      <c r="M47" s="162"/>
      <c r="N47" s="162"/>
      <c r="O47" s="163"/>
    </row>
    <row r="48" spans="1:8" s="108" customFormat="1" ht="28.5" customHeight="1">
      <c r="A48" s="27">
        <v>2</v>
      </c>
      <c r="B48" s="48"/>
      <c r="C48" s="28" t="s">
        <v>17</v>
      </c>
      <c r="D48" s="29" t="s">
        <v>56</v>
      </c>
      <c r="E48" s="30" t="s">
        <v>13</v>
      </c>
      <c r="F48" s="31" t="s">
        <v>15</v>
      </c>
      <c r="G48" s="66" t="s">
        <v>25</v>
      </c>
      <c r="H48" s="109"/>
    </row>
    <row r="49" spans="1:8" s="166" customFormat="1" ht="19.5" customHeight="1">
      <c r="A49" s="48"/>
      <c r="B49" s="48"/>
      <c r="C49" s="78"/>
      <c r="D49" s="79"/>
      <c r="E49" s="80"/>
      <c r="F49" s="81"/>
      <c r="G49" s="82"/>
      <c r="H49" s="165"/>
    </row>
    <row r="50" spans="1:8" ht="149.25">
      <c r="A50" s="83">
        <v>2</v>
      </c>
      <c r="B50" s="83">
        <v>4</v>
      </c>
      <c r="C50" s="84" t="s">
        <v>96</v>
      </c>
      <c r="D50" s="79"/>
      <c r="E50" s="80"/>
      <c r="F50" s="81"/>
      <c r="G50" s="82"/>
      <c r="H50" s="152"/>
    </row>
    <row r="51" spans="1:8" s="21" customFormat="1" ht="18">
      <c r="A51" s="83"/>
      <c r="B51" s="83"/>
      <c r="C51" s="85" t="s">
        <v>28</v>
      </c>
      <c r="D51" s="86" t="s">
        <v>29</v>
      </c>
      <c r="E51" s="87">
        <v>990</v>
      </c>
      <c r="F51" s="5"/>
      <c r="G51" s="45">
        <f>F51*E51</f>
        <v>0</v>
      </c>
      <c r="H51" s="151"/>
    </row>
    <row r="52" spans="1:8" ht="18" customHeight="1">
      <c r="A52" s="88"/>
      <c r="B52" s="88"/>
      <c r="C52" s="89"/>
      <c r="D52" s="79"/>
      <c r="E52" s="80"/>
      <c r="F52" s="81"/>
      <c r="G52" s="82"/>
      <c r="H52" s="152"/>
    </row>
    <row r="53" spans="1:8" ht="120">
      <c r="A53" s="21">
        <v>2</v>
      </c>
      <c r="B53" s="21">
        <v>5</v>
      </c>
      <c r="C53" s="38" t="s">
        <v>95</v>
      </c>
      <c r="E53" s="68"/>
      <c r="F53" s="57"/>
      <c r="H53" s="152"/>
    </row>
    <row r="54" spans="3:8" ht="18">
      <c r="C54" s="42" t="s">
        <v>38</v>
      </c>
      <c r="D54" s="86" t="s">
        <v>29</v>
      </c>
      <c r="E54" s="90">
        <v>30</v>
      </c>
      <c r="F54" s="7"/>
      <c r="G54" s="45">
        <f>F54*E54</f>
        <v>0</v>
      </c>
      <c r="H54" s="152"/>
    </row>
    <row r="55" spans="4:8" ht="15">
      <c r="D55" s="91"/>
      <c r="E55" s="24"/>
      <c r="F55" s="57"/>
      <c r="G55" s="26"/>
      <c r="H55" s="152"/>
    </row>
    <row r="56" spans="1:8" ht="45">
      <c r="A56" s="21">
        <v>2</v>
      </c>
      <c r="B56" s="21">
        <v>6</v>
      </c>
      <c r="C56" s="92" t="s">
        <v>79</v>
      </c>
      <c r="D56" s="91"/>
      <c r="E56" s="24"/>
      <c r="F56" s="57"/>
      <c r="G56" s="93"/>
      <c r="H56" s="152"/>
    </row>
    <row r="57" spans="1:7" s="167" customFormat="1" ht="18">
      <c r="A57" s="94"/>
      <c r="B57" s="94"/>
      <c r="C57" s="95" t="s">
        <v>80</v>
      </c>
      <c r="D57" s="96" t="s">
        <v>81</v>
      </c>
      <c r="E57" s="97">
        <v>90</v>
      </c>
      <c r="F57" s="20"/>
      <c r="G57" s="45">
        <f>F57*E57</f>
        <v>0</v>
      </c>
    </row>
    <row r="58" spans="1:7" s="167" customFormat="1" ht="15">
      <c r="A58" s="21"/>
      <c r="B58" s="21"/>
      <c r="C58" s="46"/>
      <c r="D58" s="23"/>
      <c r="E58" s="68"/>
      <c r="F58" s="40"/>
      <c r="G58" s="41"/>
    </row>
    <row r="59" spans="1:7" s="167" customFormat="1" ht="209.25">
      <c r="A59" s="21">
        <v>2</v>
      </c>
      <c r="B59" s="21">
        <v>7</v>
      </c>
      <c r="C59" s="38" t="s">
        <v>82</v>
      </c>
      <c r="D59" s="23"/>
      <c r="E59" s="39"/>
      <c r="F59" s="57"/>
      <c r="G59" s="99"/>
    </row>
    <row r="60" spans="1:7" s="167" customFormat="1" ht="18">
      <c r="A60" s="21"/>
      <c r="B60" s="21"/>
      <c r="C60" s="42" t="s">
        <v>38</v>
      </c>
      <c r="D60" s="86" t="s">
        <v>83</v>
      </c>
      <c r="E60" s="90">
        <v>460</v>
      </c>
      <c r="F60" s="7"/>
      <c r="G60" s="45">
        <f>F60*E60</f>
        <v>0</v>
      </c>
    </row>
    <row r="61" spans="1:7" s="167" customFormat="1" ht="15">
      <c r="A61" s="21"/>
      <c r="B61" s="21"/>
      <c r="C61" s="46"/>
      <c r="D61" s="23"/>
      <c r="E61" s="68"/>
      <c r="F61" s="40"/>
      <c r="G61" s="41"/>
    </row>
    <row r="62" spans="1:7" s="167" customFormat="1" ht="15">
      <c r="A62" s="48"/>
      <c r="B62" s="48"/>
      <c r="C62" s="60" t="s">
        <v>135</v>
      </c>
      <c r="D62" s="23"/>
      <c r="E62" s="61"/>
      <c r="F62" s="54"/>
      <c r="G62" s="62">
        <f>G40+G43+G46+G51+G54+G57+G60</f>
        <v>0</v>
      </c>
    </row>
    <row r="63" spans="1:7" s="167" customFormat="1" ht="15">
      <c r="A63" s="21"/>
      <c r="B63" s="21"/>
      <c r="C63" s="46"/>
      <c r="D63" s="23"/>
      <c r="E63" s="68"/>
      <c r="F63" s="40"/>
      <c r="G63" s="41"/>
    </row>
    <row r="64" spans="1:7" s="167" customFormat="1" ht="15">
      <c r="A64" s="21"/>
      <c r="B64" s="21"/>
      <c r="C64" s="46"/>
      <c r="D64" s="23"/>
      <c r="E64" s="68"/>
      <c r="F64" s="40"/>
      <c r="G64" s="41"/>
    </row>
    <row r="65" spans="1:7" s="167" customFormat="1" ht="15">
      <c r="A65" s="21"/>
      <c r="B65" s="21"/>
      <c r="C65" s="46"/>
      <c r="D65" s="23"/>
      <c r="E65" s="68"/>
      <c r="F65" s="40"/>
      <c r="G65" s="41"/>
    </row>
    <row r="66" spans="1:7" s="167" customFormat="1" ht="15">
      <c r="A66" s="21"/>
      <c r="B66" s="21"/>
      <c r="C66" s="46"/>
      <c r="D66" s="23"/>
      <c r="E66" s="68"/>
      <c r="F66" s="40"/>
      <c r="G66" s="41"/>
    </row>
    <row r="67" spans="1:7" s="167" customFormat="1" ht="30.75" customHeight="1">
      <c r="A67" s="27">
        <v>3</v>
      </c>
      <c r="B67" s="21"/>
      <c r="C67" s="100" t="s">
        <v>137</v>
      </c>
      <c r="D67" s="29" t="s">
        <v>56</v>
      </c>
      <c r="E67" s="30" t="s">
        <v>13</v>
      </c>
      <c r="F67" s="101" t="s">
        <v>15</v>
      </c>
      <c r="G67" s="102" t="s">
        <v>58</v>
      </c>
    </row>
    <row r="68" spans="1:7" s="167" customFormat="1" ht="15">
      <c r="A68" s="21"/>
      <c r="B68" s="21"/>
      <c r="C68" s="46"/>
      <c r="D68" s="23"/>
      <c r="E68" s="68"/>
      <c r="F68" s="40"/>
      <c r="G68" s="41"/>
    </row>
    <row r="69" spans="1:8" ht="240">
      <c r="A69" s="21">
        <v>3</v>
      </c>
      <c r="B69" s="21">
        <v>1</v>
      </c>
      <c r="C69" s="103" t="s">
        <v>401</v>
      </c>
      <c r="E69" s="68"/>
      <c r="G69" s="99"/>
      <c r="H69" s="152"/>
    </row>
    <row r="70" spans="1:8" ht="15">
      <c r="A70" s="48"/>
      <c r="B70" s="48"/>
      <c r="C70" s="104" t="s">
        <v>84</v>
      </c>
      <c r="D70" s="43" t="s">
        <v>49</v>
      </c>
      <c r="E70" s="55">
        <v>138</v>
      </c>
      <c r="F70" s="6"/>
      <c r="G70" s="45">
        <f>F70*E70</f>
        <v>0</v>
      </c>
      <c r="H70" s="152"/>
    </row>
    <row r="71" spans="1:8" ht="15">
      <c r="A71" s="27"/>
      <c r="C71" s="105"/>
      <c r="E71" s="68"/>
      <c r="H71" s="152"/>
    </row>
    <row r="72" spans="1:8" ht="240">
      <c r="A72" s="21">
        <v>3</v>
      </c>
      <c r="B72" s="21">
        <v>2</v>
      </c>
      <c r="C72" s="103" t="s">
        <v>402</v>
      </c>
      <c r="E72" s="68"/>
      <c r="G72" s="99"/>
      <c r="H72" s="152"/>
    </row>
    <row r="73" spans="1:8" ht="15">
      <c r="A73" s="48"/>
      <c r="B73" s="48"/>
      <c r="C73" s="104" t="s">
        <v>84</v>
      </c>
      <c r="D73" s="43" t="s">
        <v>49</v>
      </c>
      <c r="E73" s="55">
        <v>125</v>
      </c>
      <c r="F73" s="6"/>
      <c r="G73" s="45">
        <f>F73*E73</f>
        <v>0</v>
      </c>
      <c r="H73" s="152"/>
    </row>
    <row r="74" spans="1:8" ht="155.25" customHeight="1">
      <c r="A74" s="27"/>
      <c r="C74" s="105"/>
      <c r="E74" s="68"/>
      <c r="H74" s="152"/>
    </row>
    <row r="75" spans="1:8" ht="45">
      <c r="A75" s="27">
        <v>3</v>
      </c>
      <c r="C75" s="100" t="s">
        <v>137</v>
      </c>
      <c r="D75" s="29" t="s">
        <v>56</v>
      </c>
      <c r="E75" s="30" t="s">
        <v>13</v>
      </c>
      <c r="F75" s="31" t="s">
        <v>15</v>
      </c>
      <c r="G75" s="102" t="s">
        <v>58</v>
      </c>
      <c r="H75" s="152"/>
    </row>
    <row r="76" spans="1:8" ht="15">
      <c r="A76" s="27"/>
      <c r="C76" s="105"/>
      <c r="E76" s="68"/>
      <c r="H76" s="152"/>
    </row>
    <row r="77" spans="1:8" ht="240">
      <c r="A77" s="21">
        <v>3</v>
      </c>
      <c r="B77" s="21">
        <v>3</v>
      </c>
      <c r="C77" s="103" t="s">
        <v>106</v>
      </c>
      <c r="E77" s="68"/>
      <c r="G77" s="99"/>
      <c r="H77" s="152"/>
    </row>
    <row r="78" spans="1:8" ht="15">
      <c r="A78" s="48"/>
      <c r="B78" s="48"/>
      <c r="C78" s="104" t="s">
        <v>84</v>
      </c>
      <c r="D78" s="106" t="s">
        <v>49</v>
      </c>
      <c r="E78" s="55">
        <v>142</v>
      </c>
      <c r="F78" s="6"/>
      <c r="G78" s="45">
        <f>F78*E78</f>
        <v>0</v>
      </c>
      <c r="H78" s="152"/>
    </row>
    <row r="79" spans="1:8" ht="15">
      <c r="A79" s="27"/>
      <c r="C79" s="105"/>
      <c r="E79" s="68"/>
      <c r="H79" s="152"/>
    </row>
    <row r="80" spans="1:8" ht="15">
      <c r="A80" s="48"/>
      <c r="B80" s="48"/>
      <c r="C80" s="60" t="s">
        <v>24</v>
      </c>
      <c r="E80" s="61"/>
      <c r="F80" s="54"/>
      <c r="G80" s="62">
        <f>G70+G73+G78</f>
        <v>0</v>
      </c>
      <c r="H80" s="152"/>
    </row>
    <row r="81" spans="1:8" ht="15">
      <c r="A81" s="27"/>
      <c r="C81" s="105"/>
      <c r="E81" s="68"/>
      <c r="H81" s="152"/>
    </row>
    <row r="82" spans="1:8" ht="15">
      <c r="A82" s="27"/>
      <c r="C82" s="105"/>
      <c r="E82" s="68"/>
      <c r="H82" s="152"/>
    </row>
    <row r="83" spans="1:8" ht="15">
      <c r="A83" s="27"/>
      <c r="C83" s="105"/>
      <c r="E83" s="68"/>
      <c r="H83" s="152"/>
    </row>
    <row r="84" spans="1:8" ht="15">
      <c r="A84" s="27"/>
      <c r="C84" s="105"/>
      <c r="E84" s="68"/>
      <c r="H84" s="152"/>
    </row>
    <row r="85" spans="1:8" ht="15">
      <c r="A85" s="27"/>
      <c r="C85" s="105"/>
      <c r="E85" s="68"/>
      <c r="H85" s="152"/>
    </row>
    <row r="86" spans="1:8" ht="15">
      <c r="A86" s="48"/>
      <c r="B86" s="48"/>
      <c r="C86" s="107"/>
      <c r="E86" s="61"/>
      <c r="F86" s="54"/>
      <c r="G86" s="26"/>
      <c r="H86" s="152"/>
    </row>
    <row r="87" spans="5:8" s="108" customFormat="1" ht="12.75">
      <c r="E87" s="109"/>
      <c r="F87" s="70"/>
      <c r="G87" s="70"/>
      <c r="H87" s="109"/>
    </row>
    <row r="88" spans="5:8" s="108" customFormat="1" ht="12.75">
      <c r="E88" s="109"/>
      <c r="F88" s="70"/>
      <c r="G88" s="70"/>
      <c r="H88" s="109"/>
    </row>
    <row r="89" spans="1:8" ht="31.5" customHeight="1">
      <c r="A89" s="27">
        <v>4</v>
      </c>
      <c r="C89" s="100" t="s">
        <v>23</v>
      </c>
      <c r="D89" s="29" t="s">
        <v>56</v>
      </c>
      <c r="E89" s="30" t="s">
        <v>13</v>
      </c>
      <c r="F89" s="101" t="s">
        <v>15</v>
      </c>
      <c r="G89" s="102" t="s">
        <v>58</v>
      </c>
      <c r="H89" s="152"/>
    </row>
    <row r="90" spans="1:8" ht="18.75" customHeight="1">
      <c r="A90" s="27"/>
      <c r="C90" s="105"/>
      <c r="E90" s="68"/>
      <c r="H90" s="152"/>
    </row>
    <row r="91" spans="1:8" ht="217.5" customHeight="1">
      <c r="A91" s="21">
        <v>4</v>
      </c>
      <c r="B91" s="21">
        <v>1</v>
      </c>
      <c r="C91" s="38" t="s">
        <v>116</v>
      </c>
      <c r="E91" s="68"/>
      <c r="H91" s="152"/>
    </row>
    <row r="92" spans="1:9" s="21" customFormat="1" ht="18">
      <c r="A92" s="48"/>
      <c r="B92" s="48"/>
      <c r="C92" s="42" t="s">
        <v>118</v>
      </c>
      <c r="D92" s="43" t="s">
        <v>40</v>
      </c>
      <c r="E92" s="55">
        <v>270</v>
      </c>
      <c r="F92" s="6"/>
      <c r="G92" s="45">
        <f>F92*E92</f>
        <v>0</v>
      </c>
      <c r="H92" s="151"/>
      <c r="I92" s="48"/>
    </row>
    <row r="93" spans="1:9" s="21" customFormat="1" ht="18">
      <c r="A93" s="48"/>
      <c r="B93" s="48"/>
      <c r="C93" s="42" t="s">
        <v>117</v>
      </c>
      <c r="D93" s="43" t="s">
        <v>40</v>
      </c>
      <c r="E93" s="55">
        <v>36</v>
      </c>
      <c r="F93" s="6"/>
      <c r="G93" s="45">
        <f>F93*E93</f>
        <v>0</v>
      </c>
      <c r="H93" s="151"/>
      <c r="I93" s="48"/>
    </row>
    <row r="94" spans="1:8" s="169" customFormat="1" ht="16.5" customHeight="1">
      <c r="A94" s="21"/>
      <c r="B94" s="21"/>
      <c r="C94" s="46"/>
      <c r="D94" s="23"/>
      <c r="E94" s="68"/>
      <c r="F94" s="40"/>
      <c r="G94" s="41"/>
      <c r="H94" s="168"/>
    </row>
    <row r="95" spans="1:8" s="169" customFormat="1" ht="302.25" customHeight="1">
      <c r="A95" s="21">
        <v>4</v>
      </c>
      <c r="B95" s="21">
        <v>2</v>
      </c>
      <c r="C95" s="38" t="s">
        <v>140</v>
      </c>
      <c r="D95" s="23"/>
      <c r="E95" s="68"/>
      <c r="F95" s="40"/>
      <c r="G95" s="41"/>
      <c r="H95" s="168"/>
    </row>
    <row r="96" spans="1:8" s="169" customFormat="1" ht="18">
      <c r="A96" s="21"/>
      <c r="B96" s="110"/>
      <c r="C96" s="42" t="s">
        <v>38</v>
      </c>
      <c r="D96" s="43" t="s">
        <v>39</v>
      </c>
      <c r="E96" s="90">
        <v>830</v>
      </c>
      <c r="F96" s="7"/>
      <c r="G96" s="45">
        <f>F96*E96</f>
        <v>0</v>
      </c>
      <c r="H96" s="168"/>
    </row>
    <row r="97" spans="1:15" s="161" customFormat="1" ht="15">
      <c r="A97" s="111"/>
      <c r="B97" s="112"/>
      <c r="C97" s="113"/>
      <c r="D97" s="114"/>
      <c r="E97" s="115"/>
      <c r="F97" s="116"/>
      <c r="G97" s="117"/>
      <c r="H97" s="158"/>
      <c r="I97" s="159"/>
      <c r="J97" s="159"/>
      <c r="K97" s="159"/>
      <c r="L97" s="159"/>
      <c r="M97" s="159"/>
      <c r="N97" s="159"/>
      <c r="O97" s="160"/>
    </row>
    <row r="98" spans="1:8" ht="31.5" customHeight="1">
      <c r="A98" s="27">
        <v>4</v>
      </c>
      <c r="C98" s="100" t="s">
        <v>23</v>
      </c>
      <c r="D98" s="29" t="s">
        <v>56</v>
      </c>
      <c r="E98" s="30" t="s">
        <v>13</v>
      </c>
      <c r="F98" s="101" t="s">
        <v>15</v>
      </c>
      <c r="G98" s="102" t="s">
        <v>58</v>
      </c>
      <c r="H98" s="152"/>
    </row>
    <row r="99" spans="1:8" s="169" customFormat="1" ht="280.5" customHeight="1">
      <c r="A99" s="21">
        <v>4</v>
      </c>
      <c r="B99" s="21">
        <v>3</v>
      </c>
      <c r="C99" s="47" t="s">
        <v>119</v>
      </c>
      <c r="D99" s="23"/>
      <c r="E99" s="68"/>
      <c r="F99" s="40"/>
      <c r="G99" s="41"/>
      <c r="H99" s="168"/>
    </row>
    <row r="100" spans="1:8" s="169" customFormat="1" ht="18">
      <c r="A100" s="21"/>
      <c r="B100" s="110"/>
      <c r="C100" s="42" t="s">
        <v>121</v>
      </c>
      <c r="D100" s="43" t="s">
        <v>39</v>
      </c>
      <c r="E100" s="90">
        <v>830</v>
      </c>
      <c r="F100" s="7"/>
      <c r="G100" s="45">
        <f>F100*E100</f>
        <v>0</v>
      </c>
      <c r="H100" s="168"/>
    </row>
    <row r="101" spans="1:8" s="169" customFormat="1" ht="48">
      <c r="A101" s="21"/>
      <c r="B101" s="21"/>
      <c r="C101" s="42" t="s">
        <v>122</v>
      </c>
      <c r="D101" s="43" t="s">
        <v>39</v>
      </c>
      <c r="E101" s="90">
        <v>75</v>
      </c>
      <c r="F101" s="7"/>
      <c r="G101" s="45">
        <f>F101*E101</f>
        <v>0</v>
      </c>
      <c r="H101" s="168"/>
    </row>
    <row r="102" spans="1:8" s="169" customFormat="1" ht="15">
      <c r="A102" s="21"/>
      <c r="B102" s="21"/>
      <c r="C102" s="118"/>
      <c r="D102" s="23"/>
      <c r="E102" s="68"/>
      <c r="F102" s="40"/>
      <c r="G102" s="119"/>
      <c r="H102" s="168"/>
    </row>
    <row r="103" spans="1:8" s="169" customFormat="1" ht="299.25">
      <c r="A103" s="21">
        <v>4</v>
      </c>
      <c r="B103" s="21">
        <v>4</v>
      </c>
      <c r="C103" s="47" t="s">
        <v>120</v>
      </c>
      <c r="D103" s="23"/>
      <c r="E103" s="68"/>
      <c r="F103" s="40"/>
      <c r="G103" s="41"/>
      <c r="H103" s="168"/>
    </row>
    <row r="104" spans="1:8" s="169" customFormat="1" ht="18">
      <c r="A104" s="21"/>
      <c r="B104" s="110"/>
      <c r="C104" s="42" t="s">
        <v>38</v>
      </c>
      <c r="D104" s="43" t="s">
        <v>39</v>
      </c>
      <c r="E104" s="90">
        <v>190</v>
      </c>
      <c r="F104" s="7"/>
      <c r="G104" s="45">
        <f>F104*E104</f>
        <v>0</v>
      </c>
      <c r="H104" s="168"/>
    </row>
    <row r="105" spans="1:15" s="161" customFormat="1" ht="15">
      <c r="A105" s="21"/>
      <c r="B105" s="21"/>
      <c r="C105" s="67"/>
      <c r="D105" s="23"/>
      <c r="E105" s="68"/>
      <c r="F105" s="40"/>
      <c r="G105" s="41"/>
      <c r="H105" s="158"/>
      <c r="I105" s="159"/>
      <c r="J105" s="159"/>
      <c r="K105" s="159"/>
      <c r="L105" s="159"/>
      <c r="M105" s="159"/>
      <c r="N105" s="159"/>
      <c r="O105" s="160"/>
    </row>
    <row r="106" spans="1:15" s="161" customFormat="1" ht="15">
      <c r="A106" s="21"/>
      <c r="B106" s="21"/>
      <c r="C106" s="120" t="s">
        <v>24</v>
      </c>
      <c r="D106" s="23"/>
      <c r="E106" s="68"/>
      <c r="F106" s="40"/>
      <c r="G106" s="62">
        <f>G92+G93+G96+G100+G101</f>
        <v>0</v>
      </c>
      <c r="H106" s="158"/>
      <c r="I106" s="159"/>
      <c r="J106" s="159"/>
      <c r="K106" s="159"/>
      <c r="L106" s="159"/>
      <c r="M106" s="159"/>
      <c r="N106" s="159"/>
      <c r="O106" s="160"/>
    </row>
    <row r="107" spans="1:15" s="161" customFormat="1" ht="15">
      <c r="A107" s="21"/>
      <c r="B107" s="21"/>
      <c r="C107" s="67"/>
      <c r="D107" s="23"/>
      <c r="E107" s="68"/>
      <c r="F107" s="40"/>
      <c r="G107" s="41"/>
      <c r="H107" s="158"/>
      <c r="I107" s="159"/>
      <c r="J107" s="159"/>
      <c r="K107" s="159"/>
      <c r="L107" s="159"/>
      <c r="M107" s="159"/>
      <c r="N107" s="159"/>
      <c r="O107" s="160"/>
    </row>
    <row r="108" spans="1:15" s="161" customFormat="1" ht="15.75" customHeight="1">
      <c r="A108" s="21"/>
      <c r="B108" s="21"/>
      <c r="C108" s="67"/>
      <c r="D108" s="23"/>
      <c r="E108" s="68"/>
      <c r="F108" s="40"/>
      <c r="G108" s="41"/>
      <c r="H108" s="158"/>
      <c r="I108" s="159"/>
      <c r="J108" s="159"/>
      <c r="K108" s="159"/>
      <c r="L108" s="159"/>
      <c r="M108" s="159"/>
      <c r="N108" s="159"/>
      <c r="O108" s="160"/>
    </row>
    <row r="109" spans="1:15" s="161" customFormat="1" ht="34.5" customHeight="1">
      <c r="A109" s="27">
        <v>5</v>
      </c>
      <c r="B109" s="21"/>
      <c r="C109" s="100" t="s">
        <v>124</v>
      </c>
      <c r="D109" s="29" t="s">
        <v>56</v>
      </c>
      <c r="E109" s="30" t="s">
        <v>13</v>
      </c>
      <c r="F109" s="101" t="s">
        <v>15</v>
      </c>
      <c r="G109" s="102" t="s">
        <v>125</v>
      </c>
      <c r="H109" s="158"/>
      <c r="I109" s="159"/>
      <c r="J109" s="159"/>
      <c r="K109" s="159"/>
      <c r="L109" s="159"/>
      <c r="M109" s="159"/>
      <c r="N109" s="159"/>
      <c r="O109" s="160"/>
    </row>
    <row r="110" spans="1:15" s="161" customFormat="1" ht="15.75" customHeight="1">
      <c r="A110" s="21"/>
      <c r="B110" s="21"/>
      <c r="C110" s="67"/>
      <c r="D110" s="23"/>
      <c r="E110" s="68"/>
      <c r="F110" s="40"/>
      <c r="G110" s="41"/>
      <c r="H110" s="158"/>
      <c r="I110" s="159"/>
      <c r="J110" s="159"/>
      <c r="K110" s="159"/>
      <c r="L110" s="159"/>
      <c r="M110" s="159"/>
      <c r="N110" s="159"/>
      <c r="O110" s="160"/>
    </row>
    <row r="111" spans="1:15" s="161" customFormat="1" ht="228" customHeight="1">
      <c r="A111" s="21">
        <v>5</v>
      </c>
      <c r="B111" s="21">
        <v>1</v>
      </c>
      <c r="C111" s="38" t="s">
        <v>126</v>
      </c>
      <c r="D111" s="23"/>
      <c r="E111" s="68"/>
      <c r="F111" s="121"/>
      <c r="G111" s="122"/>
      <c r="H111" s="158"/>
      <c r="I111" s="159"/>
      <c r="J111" s="159"/>
      <c r="K111" s="159"/>
      <c r="L111" s="159"/>
      <c r="M111" s="159"/>
      <c r="N111" s="159"/>
      <c r="O111" s="160"/>
    </row>
    <row r="112" spans="1:15" s="161" customFormat="1" ht="15.75" customHeight="1">
      <c r="A112" s="48"/>
      <c r="B112" s="48"/>
      <c r="C112" s="42" t="s">
        <v>127</v>
      </c>
      <c r="D112" s="43" t="s">
        <v>128</v>
      </c>
      <c r="E112" s="55">
        <v>295</v>
      </c>
      <c r="F112" s="6"/>
      <c r="G112" s="45">
        <f>F112*E112</f>
        <v>0</v>
      </c>
      <c r="H112" s="158"/>
      <c r="I112" s="159"/>
      <c r="J112" s="159"/>
      <c r="K112" s="159"/>
      <c r="L112" s="159"/>
      <c r="M112" s="159"/>
      <c r="N112" s="159"/>
      <c r="O112" s="160"/>
    </row>
    <row r="113" spans="1:15" s="161" customFormat="1" ht="15.75" customHeight="1">
      <c r="A113" s="21"/>
      <c r="B113" s="21"/>
      <c r="C113" s="46"/>
      <c r="D113" s="23"/>
      <c r="E113" s="123"/>
      <c r="F113" s="124"/>
      <c r="G113" s="125"/>
      <c r="H113" s="158"/>
      <c r="I113" s="159"/>
      <c r="J113" s="159"/>
      <c r="K113" s="159"/>
      <c r="L113" s="159"/>
      <c r="M113" s="159"/>
      <c r="N113" s="159"/>
      <c r="O113" s="160"/>
    </row>
    <row r="114" spans="1:15" s="161" customFormat="1" ht="244.5" customHeight="1">
      <c r="A114" s="21">
        <v>5</v>
      </c>
      <c r="B114" s="21">
        <v>2</v>
      </c>
      <c r="C114" s="38" t="s">
        <v>129</v>
      </c>
      <c r="D114" s="23"/>
      <c r="E114" s="39"/>
      <c r="F114" s="121"/>
      <c r="G114" s="122"/>
      <c r="H114" s="158"/>
      <c r="I114" s="159"/>
      <c r="J114" s="159"/>
      <c r="K114" s="159"/>
      <c r="L114" s="159"/>
      <c r="M114" s="159"/>
      <c r="N114" s="159"/>
      <c r="O114" s="160"/>
    </row>
    <row r="115" spans="1:15" s="161" customFormat="1" ht="21.75" customHeight="1">
      <c r="A115" s="48"/>
      <c r="B115" s="48"/>
      <c r="C115" s="42" t="s">
        <v>127</v>
      </c>
      <c r="D115" s="43" t="s">
        <v>128</v>
      </c>
      <c r="E115" s="55">
        <v>280</v>
      </c>
      <c r="F115" s="6"/>
      <c r="G115" s="45">
        <f>F115*E115</f>
        <v>0</v>
      </c>
      <c r="H115" s="158"/>
      <c r="I115" s="159"/>
      <c r="J115" s="159"/>
      <c r="K115" s="159"/>
      <c r="L115" s="159"/>
      <c r="M115" s="159"/>
      <c r="N115" s="159"/>
      <c r="O115" s="160"/>
    </row>
    <row r="116" spans="1:15" s="161" customFormat="1" ht="155.25" customHeight="1">
      <c r="A116" s="21"/>
      <c r="B116" s="21"/>
      <c r="C116" s="67"/>
      <c r="D116" s="23"/>
      <c r="E116" s="68"/>
      <c r="F116" s="40"/>
      <c r="G116" s="41"/>
      <c r="H116" s="158"/>
      <c r="I116" s="159"/>
      <c r="J116" s="159"/>
      <c r="K116" s="159"/>
      <c r="L116" s="159"/>
      <c r="M116" s="159"/>
      <c r="N116" s="159"/>
      <c r="O116" s="160"/>
    </row>
    <row r="117" spans="1:15" s="161" customFormat="1" ht="15.75" customHeight="1">
      <c r="A117" s="21"/>
      <c r="B117" s="21"/>
      <c r="C117" s="67"/>
      <c r="D117" s="23"/>
      <c r="E117" s="68"/>
      <c r="F117" s="40"/>
      <c r="G117" s="41"/>
      <c r="H117" s="158"/>
      <c r="I117" s="159"/>
      <c r="J117" s="159"/>
      <c r="K117" s="159"/>
      <c r="L117" s="159"/>
      <c r="M117" s="159"/>
      <c r="N117" s="159"/>
      <c r="O117" s="160"/>
    </row>
    <row r="118" spans="1:15" s="161" customFormat="1" ht="15.75" customHeight="1">
      <c r="A118" s="21"/>
      <c r="B118" s="21"/>
      <c r="C118" s="67"/>
      <c r="D118" s="23"/>
      <c r="E118" s="68"/>
      <c r="F118" s="40"/>
      <c r="G118" s="41"/>
      <c r="H118" s="158"/>
      <c r="I118" s="159"/>
      <c r="J118" s="159"/>
      <c r="K118" s="159"/>
      <c r="L118" s="159"/>
      <c r="M118" s="159"/>
      <c r="N118" s="159"/>
      <c r="O118" s="160"/>
    </row>
    <row r="119" spans="1:15" s="161" customFormat="1" ht="30.75" customHeight="1">
      <c r="A119" s="27">
        <v>5</v>
      </c>
      <c r="B119" s="21"/>
      <c r="C119" s="100" t="s">
        <v>124</v>
      </c>
      <c r="D119" s="29" t="s">
        <v>56</v>
      </c>
      <c r="E119" s="30" t="s">
        <v>13</v>
      </c>
      <c r="F119" s="101" t="s">
        <v>15</v>
      </c>
      <c r="G119" s="102" t="s">
        <v>125</v>
      </c>
      <c r="H119" s="158"/>
      <c r="I119" s="159"/>
      <c r="J119" s="159"/>
      <c r="K119" s="159"/>
      <c r="L119" s="159"/>
      <c r="M119" s="159"/>
      <c r="N119" s="159"/>
      <c r="O119" s="160"/>
    </row>
    <row r="120" spans="1:15" s="161" customFormat="1" ht="15.75" customHeight="1">
      <c r="A120" s="21"/>
      <c r="B120" s="21"/>
      <c r="C120" s="67"/>
      <c r="D120" s="23"/>
      <c r="E120" s="68"/>
      <c r="F120" s="40"/>
      <c r="G120" s="41"/>
      <c r="H120" s="158"/>
      <c r="I120" s="159"/>
      <c r="J120" s="159"/>
      <c r="K120" s="159"/>
      <c r="L120" s="159"/>
      <c r="M120" s="159"/>
      <c r="N120" s="159"/>
      <c r="O120" s="160"/>
    </row>
    <row r="121" spans="1:15" s="161" customFormat="1" ht="198" customHeight="1">
      <c r="A121" s="21">
        <v>5</v>
      </c>
      <c r="B121" s="21">
        <v>3</v>
      </c>
      <c r="C121" s="38" t="s">
        <v>400</v>
      </c>
      <c r="D121" s="23"/>
      <c r="E121" s="39"/>
      <c r="F121" s="121"/>
      <c r="G121" s="122"/>
      <c r="H121" s="158"/>
      <c r="I121" s="159"/>
      <c r="J121" s="159"/>
      <c r="K121" s="159"/>
      <c r="L121" s="159"/>
      <c r="M121" s="159"/>
      <c r="N121" s="159"/>
      <c r="O121" s="160"/>
    </row>
    <row r="122" spans="1:15" s="161" customFormat="1" ht="15.75" customHeight="1">
      <c r="A122" s="48"/>
      <c r="B122" s="48"/>
      <c r="C122" s="42" t="s">
        <v>130</v>
      </c>
      <c r="D122" s="43" t="s">
        <v>131</v>
      </c>
      <c r="E122" s="55">
        <v>1.1</v>
      </c>
      <c r="F122" s="6"/>
      <c r="G122" s="45">
        <f>F122*E122</f>
        <v>0</v>
      </c>
      <c r="H122" s="158"/>
      <c r="I122" s="159"/>
      <c r="J122" s="159"/>
      <c r="K122" s="159"/>
      <c r="L122" s="159"/>
      <c r="M122" s="159"/>
      <c r="N122" s="159"/>
      <c r="O122" s="160"/>
    </row>
    <row r="123" spans="1:15" s="161" customFormat="1" ht="15.75" customHeight="1">
      <c r="A123" s="21"/>
      <c r="B123" s="21"/>
      <c r="C123" s="46"/>
      <c r="D123" s="23"/>
      <c r="E123" s="123"/>
      <c r="F123" s="124"/>
      <c r="G123" s="125"/>
      <c r="H123" s="158"/>
      <c r="I123" s="159"/>
      <c r="J123" s="159"/>
      <c r="K123" s="159"/>
      <c r="L123" s="159"/>
      <c r="M123" s="159"/>
      <c r="N123" s="159"/>
      <c r="O123" s="160"/>
    </row>
    <row r="124" spans="1:15" s="161" customFormat="1" ht="195" customHeight="1">
      <c r="A124" s="21">
        <v>5</v>
      </c>
      <c r="B124" s="21">
        <v>4</v>
      </c>
      <c r="C124" s="38" t="s">
        <v>132</v>
      </c>
      <c r="D124" s="23"/>
      <c r="E124" s="39"/>
      <c r="F124" s="121"/>
      <c r="G124" s="122"/>
      <c r="H124" s="158"/>
      <c r="I124" s="159"/>
      <c r="J124" s="159"/>
      <c r="K124" s="159"/>
      <c r="L124" s="159"/>
      <c r="M124" s="159"/>
      <c r="N124" s="159"/>
      <c r="O124" s="160"/>
    </row>
    <row r="125" spans="1:15" s="161" customFormat="1" ht="15.75" customHeight="1">
      <c r="A125" s="48"/>
      <c r="B125" s="48"/>
      <c r="C125" s="42" t="s">
        <v>130</v>
      </c>
      <c r="D125" s="43" t="s">
        <v>131</v>
      </c>
      <c r="E125" s="55">
        <v>5.35</v>
      </c>
      <c r="F125" s="6"/>
      <c r="G125" s="45">
        <f>F125*E125</f>
        <v>0</v>
      </c>
      <c r="H125" s="158"/>
      <c r="I125" s="159"/>
      <c r="J125" s="159"/>
      <c r="K125" s="159"/>
      <c r="L125" s="159"/>
      <c r="M125" s="159"/>
      <c r="N125" s="159"/>
      <c r="O125" s="160"/>
    </row>
    <row r="126" spans="1:15" s="161" customFormat="1" ht="15.75" customHeight="1">
      <c r="A126" s="21"/>
      <c r="B126" s="21"/>
      <c r="C126" s="46"/>
      <c r="D126" s="23"/>
      <c r="E126" s="123"/>
      <c r="F126" s="124"/>
      <c r="G126" s="125"/>
      <c r="H126" s="158"/>
      <c r="I126" s="159"/>
      <c r="J126" s="159"/>
      <c r="K126" s="159"/>
      <c r="L126" s="159"/>
      <c r="M126" s="159"/>
      <c r="N126" s="159"/>
      <c r="O126" s="160"/>
    </row>
    <row r="127" spans="1:15" s="161" customFormat="1" ht="15.75" customHeight="1">
      <c r="A127" s="21"/>
      <c r="B127" s="21"/>
      <c r="C127" s="120" t="s">
        <v>24</v>
      </c>
      <c r="D127" s="23"/>
      <c r="E127" s="68"/>
      <c r="F127" s="40"/>
      <c r="G127" s="62">
        <f>G112+G115+G122+G125</f>
        <v>0</v>
      </c>
      <c r="H127" s="158"/>
      <c r="I127" s="159"/>
      <c r="J127" s="159"/>
      <c r="K127" s="159"/>
      <c r="L127" s="159"/>
      <c r="M127" s="159"/>
      <c r="N127" s="159"/>
      <c r="O127" s="160"/>
    </row>
    <row r="128" spans="1:15" s="161" customFormat="1" ht="15.75" customHeight="1">
      <c r="A128" s="21"/>
      <c r="B128" s="21"/>
      <c r="C128" s="67"/>
      <c r="D128" s="23"/>
      <c r="E128" s="68"/>
      <c r="F128" s="40"/>
      <c r="G128" s="41"/>
      <c r="H128" s="158"/>
      <c r="I128" s="159"/>
      <c r="J128" s="159"/>
      <c r="K128" s="159"/>
      <c r="L128" s="159"/>
      <c r="M128" s="159"/>
      <c r="N128" s="159"/>
      <c r="O128" s="160"/>
    </row>
    <row r="129" spans="1:15" s="161" customFormat="1" ht="15.75" customHeight="1">
      <c r="A129" s="21"/>
      <c r="B129" s="21"/>
      <c r="C129" s="67"/>
      <c r="D129" s="23"/>
      <c r="E129" s="68"/>
      <c r="F129" s="40"/>
      <c r="G129" s="41"/>
      <c r="H129" s="158"/>
      <c r="I129" s="159"/>
      <c r="J129" s="159"/>
      <c r="K129" s="159"/>
      <c r="L129" s="159"/>
      <c r="M129" s="159"/>
      <c r="N129" s="159"/>
      <c r="O129" s="160"/>
    </row>
    <row r="130" spans="1:15" s="161" customFormat="1" ht="15.75" customHeight="1">
      <c r="A130" s="21"/>
      <c r="B130" s="21"/>
      <c r="C130" s="67"/>
      <c r="D130" s="23"/>
      <c r="E130" s="68"/>
      <c r="F130" s="40"/>
      <c r="G130" s="41"/>
      <c r="H130" s="158"/>
      <c r="I130" s="159"/>
      <c r="J130" s="159"/>
      <c r="K130" s="159"/>
      <c r="L130" s="159"/>
      <c r="M130" s="159"/>
      <c r="N130" s="159"/>
      <c r="O130" s="160"/>
    </row>
    <row r="131" spans="1:8" ht="14.25" customHeight="1">
      <c r="A131" s="67" t="s">
        <v>65</v>
      </c>
      <c r="B131" s="126"/>
      <c r="C131" s="127" t="s">
        <v>141</v>
      </c>
      <c r="E131" s="128"/>
      <c r="F131" s="129"/>
      <c r="G131" s="130"/>
      <c r="H131" s="152"/>
    </row>
    <row r="132" spans="1:8" ht="15">
      <c r="A132" s="126"/>
      <c r="B132" s="126"/>
      <c r="C132" s="131"/>
      <c r="E132" s="128"/>
      <c r="F132" s="129"/>
      <c r="G132" s="130"/>
      <c r="H132" s="152"/>
    </row>
    <row r="133" spans="1:8" ht="15">
      <c r="A133" s="132">
        <v>1</v>
      </c>
      <c r="B133" s="132"/>
      <c r="C133" s="133" t="s">
        <v>31</v>
      </c>
      <c r="D133" s="134"/>
      <c r="E133" s="135"/>
      <c r="F133" s="136"/>
      <c r="G133" s="137">
        <f>G35</f>
        <v>0</v>
      </c>
      <c r="H133" s="152"/>
    </row>
    <row r="134" spans="1:8" ht="15">
      <c r="A134" s="132">
        <v>2</v>
      </c>
      <c r="B134" s="132"/>
      <c r="C134" s="133" t="s">
        <v>32</v>
      </c>
      <c r="D134" s="134"/>
      <c r="E134" s="135"/>
      <c r="F134" s="136"/>
      <c r="G134" s="137">
        <f>G62</f>
        <v>0</v>
      </c>
      <c r="H134" s="152"/>
    </row>
    <row r="135" spans="1:8" ht="15">
      <c r="A135" s="132">
        <v>3</v>
      </c>
      <c r="B135" s="132"/>
      <c r="C135" s="133" t="s">
        <v>136</v>
      </c>
      <c r="D135" s="134"/>
      <c r="E135" s="135"/>
      <c r="F135" s="136"/>
      <c r="G135" s="137">
        <f>G80</f>
        <v>0</v>
      </c>
      <c r="H135" s="152"/>
    </row>
    <row r="136" spans="1:8" ht="15">
      <c r="A136" s="132">
        <v>4</v>
      </c>
      <c r="B136" s="132"/>
      <c r="C136" s="133" t="s">
        <v>6</v>
      </c>
      <c r="D136" s="134"/>
      <c r="E136" s="135"/>
      <c r="F136" s="136"/>
      <c r="G136" s="137">
        <f>G106</f>
        <v>0</v>
      </c>
      <c r="H136" s="152"/>
    </row>
    <row r="137" spans="1:8" ht="15">
      <c r="A137" s="132">
        <v>5</v>
      </c>
      <c r="B137" s="132"/>
      <c r="C137" s="133" t="s">
        <v>134</v>
      </c>
      <c r="D137" s="134"/>
      <c r="E137" s="135"/>
      <c r="F137" s="136"/>
      <c r="G137" s="137">
        <f>G127</f>
        <v>0</v>
      </c>
      <c r="H137" s="152"/>
    </row>
    <row r="138" spans="5:8" ht="15">
      <c r="E138" s="68"/>
      <c r="H138" s="152"/>
    </row>
    <row r="139" spans="1:8" ht="15">
      <c r="A139" s="138"/>
      <c r="B139" s="138"/>
      <c r="C139" s="139" t="s">
        <v>143</v>
      </c>
      <c r="D139" s="140"/>
      <c r="E139" s="141"/>
      <c r="F139" s="142"/>
      <c r="G139" s="62">
        <f>SUM(G133:G138)</f>
        <v>0</v>
      </c>
      <c r="H139" s="152"/>
    </row>
    <row r="140" spans="5:8" ht="15">
      <c r="E140" s="68"/>
      <c r="H140" s="152"/>
    </row>
    <row r="141" spans="5:8" ht="15">
      <c r="E141" s="68"/>
      <c r="H141" s="152"/>
    </row>
  </sheetData>
  <sheetProtection password="D73E" sheet="1" selectLockedCells="1"/>
  <printOptions/>
  <pageMargins left="0.7086614173228346" right="0.7086614173228346" top="0.984251968503937" bottom="0.7480314960629921" header="0.31496062992125984" footer="0.31496062992125984"/>
  <pageSetup firstPageNumber="2" useFirstPageNumber="1" horizontalDpi="600" verticalDpi="600" orientation="portrait" paperSize="9" scale="95" r:id="rId1"/>
  <headerFooter alignWithMargins="0">
    <oddHeader>&amp;L&amp;"Times New Roman,Regular"&amp;8Projektirao: VIA FACTUM d.o.o.
Glavni projektant: S. Panović d.i.g.
Projektant: S. Panović d.i.g
               &amp;R&amp;"Times New Roman,Regular"&amp;8T.D.: 293/14
Z.O.P.: 46/14</oddHeader>
    <oddFooter>&amp;L&amp;"Times New Roman,Regular"&amp;8
Investitor: GRAD ZADAR
Građevina:  Nerazvrstana prometnica  s oborinskom kanalizacijom  u Zadru  - ulica Jurja Šižgorića
Mapa 1 : Prometnica
&amp;R&amp;"Times New Roman,Regular"&amp;9&amp;P</oddFooter>
  </headerFooter>
  <rowBreaks count="7" manualBreakCount="7">
    <brk id="13" max="6" man="1"/>
    <brk id="22" max="6" man="1"/>
    <brk id="28" max="6" man="1"/>
    <brk id="35" max="255" man="1"/>
    <brk id="86" max="255" man="1"/>
    <brk id="97" max="6" man="1"/>
    <brk id="107" max="255" man="1"/>
  </rowBreaks>
  <ignoredErrors>
    <ignoredError sqref="G92:G93 G96 G6 G9 G12 G17 G21 G24 G27 G30 G33 G35 G43 G46 G51 G57 G54 G60 G62 G70 G78 G73 G80 G100:G101 G104 G106 G112 G115 G122 G125 G127 G133:G137" unlockedFormula="1"/>
  </ignoredErrors>
</worksheet>
</file>

<file path=xl/worksheets/sheet4.xml><?xml version="1.0" encoding="utf-8"?>
<worksheet xmlns="http://schemas.openxmlformats.org/spreadsheetml/2006/main" xmlns:r="http://schemas.openxmlformats.org/officeDocument/2006/relationships">
  <dimension ref="A1:O43"/>
  <sheetViews>
    <sheetView view="pageBreakPreview" zoomScale="85" zoomScaleSheetLayoutView="85" workbookViewId="0" topLeftCell="A1">
      <selection activeCell="F7" sqref="F7"/>
    </sheetView>
  </sheetViews>
  <sheetFormatPr defaultColWidth="9.140625" defaultRowHeight="12.75"/>
  <cols>
    <col min="1" max="2" width="4.28125" style="126" customWidth="1"/>
    <col min="3" max="3" width="40.7109375" style="209" customWidth="1"/>
    <col min="4" max="4" width="7.421875" style="23" customWidth="1"/>
    <col min="5" max="5" width="9.140625" style="175" customWidth="1"/>
    <col min="6" max="6" width="9.28125" style="129" customWidth="1"/>
    <col min="7" max="7" width="11.7109375" style="176" customWidth="1"/>
    <col min="8" max="16384" width="9.140625" style="48" customWidth="1"/>
  </cols>
  <sheetData>
    <row r="1" spans="1:7" ht="45">
      <c r="A1" s="67" t="s">
        <v>66</v>
      </c>
      <c r="C1" s="170" t="s">
        <v>10</v>
      </c>
      <c r="D1" s="171" t="s">
        <v>56</v>
      </c>
      <c r="E1" s="172" t="s">
        <v>13</v>
      </c>
      <c r="F1" s="173" t="s">
        <v>15</v>
      </c>
      <c r="G1" s="171" t="s">
        <v>16</v>
      </c>
    </row>
    <row r="2" ht="15">
      <c r="C2" s="174"/>
    </row>
    <row r="3" spans="1:5" ht="241.5" customHeight="1">
      <c r="A3" s="126">
        <v>1</v>
      </c>
      <c r="B3" s="126">
        <v>1</v>
      </c>
      <c r="C3" s="47" t="s">
        <v>87</v>
      </c>
      <c r="E3" s="177"/>
    </row>
    <row r="4" spans="3:7" ht="17.25" customHeight="1">
      <c r="C4" s="178" t="s">
        <v>30</v>
      </c>
      <c r="D4" s="43" t="s">
        <v>11</v>
      </c>
      <c r="E4" s="179">
        <v>2</v>
      </c>
      <c r="F4" s="210"/>
      <c r="G4" s="45">
        <f>F4*E4</f>
        <v>0</v>
      </c>
    </row>
    <row r="5" spans="3:5" ht="15">
      <c r="C5" s="174"/>
      <c r="E5" s="177"/>
    </row>
    <row r="6" spans="1:5" ht="316.5" customHeight="1">
      <c r="A6" s="126">
        <v>1</v>
      </c>
      <c r="B6" s="126">
        <v>2</v>
      </c>
      <c r="C6" s="47" t="s">
        <v>88</v>
      </c>
      <c r="E6" s="177"/>
    </row>
    <row r="7" spans="3:7" ht="15">
      <c r="C7" s="180" t="s">
        <v>75</v>
      </c>
      <c r="D7" s="43" t="s">
        <v>11</v>
      </c>
      <c r="E7" s="179">
        <v>2</v>
      </c>
      <c r="F7" s="210"/>
      <c r="G7" s="45">
        <f>F7*E7</f>
        <v>0</v>
      </c>
    </row>
    <row r="8" spans="3:7" ht="15">
      <c r="C8" s="181"/>
      <c r="D8" s="182"/>
      <c r="E8" s="183"/>
      <c r="F8" s="184"/>
      <c r="G8" s="185"/>
    </row>
    <row r="9" spans="1:5" ht="315">
      <c r="A9" s="126">
        <v>1</v>
      </c>
      <c r="B9" s="126">
        <v>3</v>
      </c>
      <c r="C9" s="47" t="s">
        <v>89</v>
      </c>
      <c r="E9" s="177"/>
    </row>
    <row r="10" spans="3:7" ht="15">
      <c r="C10" s="178" t="s">
        <v>75</v>
      </c>
      <c r="D10" s="43" t="s">
        <v>11</v>
      </c>
      <c r="E10" s="179">
        <v>1</v>
      </c>
      <c r="F10" s="210"/>
      <c r="G10" s="45">
        <f>F10*E10</f>
        <v>0</v>
      </c>
    </row>
    <row r="11" spans="3:7" ht="15">
      <c r="C11" s="181"/>
      <c r="E11" s="186"/>
      <c r="G11" s="93"/>
    </row>
    <row r="12" spans="1:5" ht="315" customHeight="1">
      <c r="A12" s="126">
        <v>1</v>
      </c>
      <c r="B12" s="126">
        <v>4</v>
      </c>
      <c r="C12" s="47" t="s">
        <v>90</v>
      </c>
      <c r="E12" s="177"/>
    </row>
    <row r="13" spans="3:7" ht="15">
      <c r="C13" s="187" t="s">
        <v>59</v>
      </c>
      <c r="D13" s="43" t="s">
        <v>11</v>
      </c>
      <c r="E13" s="179">
        <v>1</v>
      </c>
      <c r="F13" s="210"/>
      <c r="G13" s="45">
        <f>F13*E13</f>
        <v>0</v>
      </c>
    </row>
    <row r="14" spans="3:7" ht="15">
      <c r="C14" s="181"/>
      <c r="E14" s="186"/>
      <c r="G14" s="93"/>
    </row>
    <row r="15" spans="3:7" ht="15">
      <c r="C15" s="181"/>
      <c r="E15" s="186"/>
      <c r="G15" s="93"/>
    </row>
    <row r="16" spans="1:7" ht="30.75" customHeight="1">
      <c r="A16" s="67" t="s">
        <v>66</v>
      </c>
      <c r="C16" s="170" t="s">
        <v>10</v>
      </c>
      <c r="D16" s="171" t="s">
        <v>56</v>
      </c>
      <c r="E16" s="172" t="s">
        <v>13</v>
      </c>
      <c r="F16" s="173" t="s">
        <v>15</v>
      </c>
      <c r="G16" s="171" t="s">
        <v>16</v>
      </c>
    </row>
    <row r="17" spans="1:7" ht="9.75" customHeight="1">
      <c r="A17" s="48"/>
      <c r="B17" s="48"/>
      <c r="C17" s="48"/>
      <c r="D17" s="48"/>
      <c r="E17" s="48"/>
      <c r="F17" s="48"/>
      <c r="G17" s="48"/>
    </row>
    <row r="18" spans="1:5" ht="300">
      <c r="A18" s="126">
        <v>1</v>
      </c>
      <c r="B18" s="126">
        <v>5</v>
      </c>
      <c r="C18" s="47" t="s">
        <v>108</v>
      </c>
      <c r="E18" s="177"/>
    </row>
    <row r="19" spans="3:7" ht="15">
      <c r="C19" s="187" t="s">
        <v>86</v>
      </c>
      <c r="D19" s="43" t="s">
        <v>11</v>
      </c>
      <c r="E19" s="179">
        <v>3</v>
      </c>
      <c r="F19" s="210"/>
      <c r="G19" s="45">
        <f>F19*E19</f>
        <v>0</v>
      </c>
    </row>
    <row r="20" spans="3:7" ht="15">
      <c r="C20" s="181"/>
      <c r="E20" s="188"/>
      <c r="G20" s="93"/>
    </row>
    <row r="21" spans="1:7" ht="241.5" customHeight="1">
      <c r="A21" s="126">
        <v>1</v>
      </c>
      <c r="B21" s="126">
        <v>6</v>
      </c>
      <c r="C21" s="47" t="s">
        <v>133</v>
      </c>
      <c r="D21" s="189"/>
      <c r="E21" s="190"/>
      <c r="F21" s="191"/>
      <c r="G21" s="192"/>
    </row>
    <row r="22" spans="2:7" ht="19.5" customHeight="1">
      <c r="B22" s="193">
        <v>1</v>
      </c>
      <c r="C22" s="194" t="s">
        <v>76</v>
      </c>
      <c r="D22" s="195"/>
      <c r="E22" s="196"/>
      <c r="F22" s="197"/>
      <c r="G22" s="198"/>
    </row>
    <row r="23" spans="2:7" ht="15">
      <c r="B23" s="193"/>
      <c r="C23" s="178" t="s">
        <v>67</v>
      </c>
      <c r="D23" s="199" t="s">
        <v>49</v>
      </c>
      <c r="E23" s="200">
        <v>292</v>
      </c>
      <c r="F23" s="211"/>
      <c r="G23" s="45">
        <f>F23*E23</f>
        <v>0</v>
      </c>
    </row>
    <row r="24" spans="2:7" ht="30">
      <c r="B24" s="193">
        <v>2</v>
      </c>
      <c r="C24" s="194" t="s">
        <v>85</v>
      </c>
      <c r="D24" s="195"/>
      <c r="E24" s="196"/>
      <c r="F24" s="197"/>
      <c r="G24" s="198"/>
    </row>
    <row r="25" spans="3:7" ht="15">
      <c r="C25" s="178" t="s">
        <v>77</v>
      </c>
      <c r="D25" s="199" t="s">
        <v>49</v>
      </c>
      <c r="E25" s="200">
        <v>140</v>
      </c>
      <c r="F25" s="211"/>
      <c r="G25" s="45">
        <f>F25*E25</f>
        <v>0</v>
      </c>
    </row>
    <row r="26" spans="3:7" ht="15">
      <c r="C26" s="181"/>
      <c r="E26" s="188"/>
      <c r="G26" s="93"/>
    </row>
    <row r="27" spans="1:7" ht="45">
      <c r="A27" s="67" t="s">
        <v>66</v>
      </c>
      <c r="C27" s="170" t="s">
        <v>10</v>
      </c>
      <c r="D27" s="171" t="s">
        <v>56</v>
      </c>
      <c r="E27" s="172" t="s">
        <v>13</v>
      </c>
      <c r="F27" s="173" t="s">
        <v>15</v>
      </c>
      <c r="G27" s="171" t="s">
        <v>16</v>
      </c>
    </row>
    <row r="28" spans="3:7" ht="18" customHeight="1">
      <c r="C28" s="181"/>
      <c r="E28" s="188"/>
      <c r="G28" s="93"/>
    </row>
    <row r="29" spans="1:7" ht="285">
      <c r="A29" s="126">
        <v>1</v>
      </c>
      <c r="B29" s="126">
        <v>7</v>
      </c>
      <c r="C29" s="47" t="s">
        <v>105</v>
      </c>
      <c r="D29" s="189"/>
      <c r="E29" s="201"/>
      <c r="F29" s="191"/>
      <c r="G29" s="192"/>
    </row>
    <row r="30" spans="3:7" ht="15">
      <c r="C30" s="194" t="s">
        <v>104</v>
      </c>
      <c r="D30" s="195"/>
      <c r="E30" s="196"/>
      <c r="F30" s="197"/>
      <c r="G30" s="198"/>
    </row>
    <row r="31" spans="3:7" ht="15">
      <c r="C31" s="202" t="s">
        <v>60</v>
      </c>
      <c r="D31" s="203" t="s">
        <v>103</v>
      </c>
      <c r="E31" s="200">
        <v>50</v>
      </c>
      <c r="F31" s="211"/>
      <c r="G31" s="45">
        <f>F31*E31</f>
        <v>0</v>
      </c>
    </row>
    <row r="32" spans="3:7" ht="15">
      <c r="C32" s="181"/>
      <c r="E32" s="188"/>
      <c r="G32" s="93"/>
    </row>
    <row r="33" spans="1:5" ht="211.5" customHeight="1">
      <c r="A33" s="126">
        <v>1</v>
      </c>
      <c r="B33" s="126">
        <v>8</v>
      </c>
      <c r="C33" s="47" t="s">
        <v>138</v>
      </c>
      <c r="E33" s="177"/>
    </row>
    <row r="34" spans="3:7" ht="15">
      <c r="C34" s="187" t="s">
        <v>59</v>
      </c>
      <c r="D34" s="43" t="s">
        <v>11</v>
      </c>
      <c r="E34" s="179">
        <v>1</v>
      </c>
      <c r="F34" s="210"/>
      <c r="G34" s="45">
        <f>F34*E34</f>
        <v>0</v>
      </c>
    </row>
    <row r="35" spans="3:7" ht="15">
      <c r="C35" s="181"/>
      <c r="E35" s="188"/>
      <c r="G35" s="93"/>
    </row>
    <row r="36" spans="3:7" ht="15">
      <c r="C36" s="181"/>
      <c r="E36" s="188"/>
      <c r="G36" s="93"/>
    </row>
    <row r="37" spans="1:7" ht="15">
      <c r="A37" s="67" t="s">
        <v>66</v>
      </c>
      <c r="C37" s="27" t="s">
        <v>142</v>
      </c>
      <c r="E37" s="177"/>
      <c r="F37" s="176"/>
      <c r="G37" s="204"/>
    </row>
    <row r="38" spans="3:5" ht="15">
      <c r="C38" s="131"/>
      <c r="E38" s="177"/>
    </row>
    <row r="39" spans="1:15" s="206" customFormat="1" ht="15">
      <c r="A39" s="138"/>
      <c r="B39" s="138" t="s">
        <v>66</v>
      </c>
      <c r="C39" s="205" t="s">
        <v>10</v>
      </c>
      <c r="D39" s="140"/>
      <c r="E39" s="141"/>
      <c r="F39" s="142"/>
      <c r="G39" s="45">
        <f>G4+G7+G10+G13+G19+G23+G25+G31+G34</f>
        <v>0</v>
      </c>
      <c r="I39" s="207"/>
      <c r="J39" s="207"/>
      <c r="K39" s="207"/>
      <c r="L39" s="207"/>
      <c r="M39" s="207"/>
      <c r="N39" s="207"/>
      <c r="O39" s="208"/>
    </row>
    <row r="40" spans="1:15" s="206" customFormat="1" ht="15">
      <c r="A40" s="138"/>
      <c r="B40" s="126"/>
      <c r="C40" s="107"/>
      <c r="D40" s="54"/>
      <c r="E40" s="150"/>
      <c r="F40" s="93"/>
      <c r="G40" s="26"/>
      <c r="I40" s="207"/>
      <c r="J40" s="207"/>
      <c r="K40" s="207"/>
      <c r="L40" s="207"/>
      <c r="M40" s="207"/>
      <c r="N40" s="207"/>
      <c r="O40" s="208"/>
    </row>
    <row r="41" spans="1:15" s="206" customFormat="1" ht="15">
      <c r="A41" s="138"/>
      <c r="B41" s="138"/>
      <c r="C41" s="139" t="s">
        <v>143</v>
      </c>
      <c r="D41" s="140"/>
      <c r="E41" s="141"/>
      <c r="F41" s="142"/>
      <c r="G41" s="45">
        <f>G39</f>
        <v>0</v>
      </c>
      <c r="I41" s="207"/>
      <c r="J41" s="207"/>
      <c r="K41" s="207"/>
      <c r="L41" s="207"/>
      <c r="M41" s="207"/>
      <c r="N41" s="207"/>
      <c r="O41" s="208"/>
    </row>
    <row r="42" ht="15">
      <c r="E42" s="177"/>
    </row>
    <row r="43" ht="15">
      <c r="E43" s="177"/>
    </row>
  </sheetData>
  <sheetProtection password="D73E" sheet="1" selectLockedCells="1"/>
  <printOptions/>
  <pageMargins left="0.7086614173228346" right="0.7086614173228346" top="0.984251968503937" bottom="0.7480314960629921" header="0.31496062992125984" footer="0.31496062992125984"/>
  <pageSetup horizontalDpi="600" verticalDpi="600" orientation="portrait" scale="95" r:id="rId1"/>
  <headerFooter>
    <oddHeader>&amp;L&amp;"Times New Roman,Regular"&amp;8Projektirao: Via factum d.o.o.
Glavni projektant. S. Panović, dipl. ing. grad.
Projektant: S. Panović, dipl. ing. grad.
                &amp;R&amp;"Times New Roman,Regular"T.D: 293/14
Z.O.P.: 46/14</oddHeader>
    <oddFooter>&amp;L&amp;"Times New Roman,Regular"&amp;8
Investitor: GRAD ZADAR
Građevina:  Nerazvrstana prometnica s oborinskom kanalizacijom u Zadru  - ulica Jurja Šižgorića
Mapa 1 : Prometnica
</oddFooter>
  </headerFooter>
  <rowBreaks count="4" manualBreakCount="4">
    <brk id="8" max="6" man="1"/>
    <brk id="14" max="6" man="1"/>
    <brk id="25" max="6" man="1"/>
    <brk id="36" max="6" man="1"/>
  </rowBreaks>
</worksheet>
</file>

<file path=xl/worksheets/sheet5.xml><?xml version="1.0" encoding="utf-8"?>
<worksheet xmlns="http://schemas.openxmlformats.org/spreadsheetml/2006/main" xmlns:r="http://schemas.openxmlformats.org/officeDocument/2006/relationships">
  <dimension ref="A1:H211"/>
  <sheetViews>
    <sheetView view="pageBreakPreview" zoomScaleSheetLayoutView="100" workbookViewId="0" topLeftCell="A163">
      <selection activeCell="F177" sqref="F177"/>
    </sheetView>
  </sheetViews>
  <sheetFormatPr defaultColWidth="9.140625" defaultRowHeight="12.75"/>
  <cols>
    <col min="1" max="2" width="4.28125" style="94" customWidth="1"/>
    <col min="3" max="3" width="40.7109375" style="219" customWidth="1"/>
    <col min="4" max="4" width="7.421875" style="432" customWidth="1"/>
    <col min="5" max="5" width="9.140625" style="442" customWidth="1"/>
    <col min="6" max="6" width="9.28125" style="443" customWidth="1"/>
    <col min="7" max="7" width="11.7109375" style="443" customWidth="1"/>
    <col min="8" max="8" width="9.140625" style="219" customWidth="1"/>
    <col min="9" max="9" width="8.7109375" style="219" customWidth="1"/>
    <col min="10" max="16384" width="9.140625" style="219" customWidth="1"/>
  </cols>
  <sheetData>
    <row r="1" spans="1:7" ht="22.5" customHeight="1">
      <c r="A1" s="212" t="s">
        <v>219</v>
      </c>
      <c r="B1" s="213"/>
      <c r="C1" s="214" t="s">
        <v>144</v>
      </c>
      <c r="D1" s="215"/>
      <c r="E1" s="216"/>
      <c r="F1" s="217"/>
      <c r="G1" s="218"/>
    </row>
    <row r="2" spans="1:7" ht="15">
      <c r="A2" s="67"/>
      <c r="B2" s="126"/>
      <c r="C2" s="220"/>
      <c r="D2" s="221"/>
      <c r="E2" s="222"/>
      <c r="F2" s="223"/>
      <c r="G2" s="224"/>
    </row>
    <row r="3" spans="1:7" ht="30">
      <c r="A3" s="225">
        <v>1</v>
      </c>
      <c r="B3" s="226"/>
      <c r="C3" s="227" t="s">
        <v>14</v>
      </c>
      <c r="D3" s="228" t="s">
        <v>145</v>
      </c>
      <c r="E3" s="229" t="s">
        <v>146</v>
      </c>
      <c r="F3" s="230" t="s">
        <v>147</v>
      </c>
      <c r="G3" s="230" t="s">
        <v>148</v>
      </c>
    </row>
    <row r="4" spans="1:7" ht="9" customHeight="1">
      <c r="A4" s="231"/>
      <c r="B4" s="232"/>
      <c r="C4" s="233"/>
      <c r="D4" s="234"/>
      <c r="E4" s="235"/>
      <c r="F4" s="236"/>
      <c r="G4" s="236"/>
    </row>
    <row r="5" spans="1:7" ht="33" customHeight="1">
      <c r="A5" s="237" t="s">
        <v>149</v>
      </c>
      <c r="B5" s="238" t="s">
        <v>149</v>
      </c>
      <c r="C5" s="239" t="s">
        <v>150</v>
      </c>
      <c r="D5" s="234"/>
      <c r="E5" s="235"/>
      <c r="F5" s="236"/>
      <c r="G5" s="236"/>
    </row>
    <row r="6" spans="1:7" ht="337.5" customHeight="1">
      <c r="A6" s="126"/>
      <c r="B6" s="126"/>
      <c r="C6" s="240" t="s">
        <v>151</v>
      </c>
      <c r="D6" s="23"/>
      <c r="E6" s="241"/>
      <c r="F6" s="242"/>
      <c r="G6" s="93"/>
    </row>
    <row r="7" spans="1:7" ht="15">
      <c r="A7" s="243"/>
      <c r="B7" s="94" t="s">
        <v>149</v>
      </c>
      <c r="C7" s="244" t="s">
        <v>152</v>
      </c>
      <c r="D7" s="245" t="s">
        <v>153</v>
      </c>
      <c r="E7" s="246">
        <v>96</v>
      </c>
      <c r="F7" s="11"/>
      <c r="G7" s="247">
        <f>F7*E7</f>
        <v>0</v>
      </c>
    </row>
    <row r="8" spans="1:7" ht="15">
      <c r="A8" s="243"/>
      <c r="B8" s="94" t="s">
        <v>158</v>
      </c>
      <c r="C8" s="248" t="s">
        <v>154</v>
      </c>
      <c r="D8" s="245" t="s">
        <v>11</v>
      </c>
      <c r="E8" s="246">
        <v>9</v>
      </c>
      <c r="F8" s="11"/>
      <c r="G8" s="247">
        <f>F8*E8</f>
        <v>0</v>
      </c>
    </row>
    <row r="9" spans="1:7" ht="15">
      <c r="A9" s="243"/>
      <c r="B9" s="94" t="s">
        <v>162</v>
      </c>
      <c r="C9" s="248" t="s">
        <v>155</v>
      </c>
      <c r="D9" s="245" t="s">
        <v>11</v>
      </c>
      <c r="E9" s="246">
        <v>6</v>
      </c>
      <c r="F9" s="11"/>
      <c r="G9" s="247">
        <f>F9*E9</f>
        <v>0</v>
      </c>
    </row>
    <row r="10" spans="1:7" ht="15">
      <c r="A10" s="243"/>
      <c r="B10" s="94" t="s">
        <v>166</v>
      </c>
      <c r="C10" s="248" t="s">
        <v>156</v>
      </c>
      <c r="D10" s="245" t="s">
        <v>153</v>
      </c>
      <c r="E10" s="246">
        <v>20</v>
      </c>
      <c r="F10" s="11"/>
      <c r="G10" s="247">
        <f>F10*E10</f>
        <v>0</v>
      </c>
    </row>
    <row r="11" spans="1:7" ht="15">
      <c r="A11" s="243"/>
      <c r="B11" s="94" t="s">
        <v>170</v>
      </c>
      <c r="C11" s="248" t="s">
        <v>157</v>
      </c>
      <c r="D11" s="245" t="s">
        <v>153</v>
      </c>
      <c r="E11" s="246">
        <v>65</v>
      </c>
      <c r="F11" s="11"/>
      <c r="G11" s="247">
        <f>F11*E11</f>
        <v>0</v>
      </c>
    </row>
    <row r="12" spans="1:7" ht="15">
      <c r="A12" s="126"/>
      <c r="B12" s="126"/>
      <c r="C12" s="249"/>
      <c r="D12" s="23"/>
      <c r="E12" s="241"/>
      <c r="F12" s="129"/>
      <c r="G12" s="93"/>
    </row>
    <row r="13" spans="1:7" ht="45.75" customHeight="1">
      <c r="A13" s="250" t="s">
        <v>149</v>
      </c>
      <c r="B13" s="250" t="s">
        <v>158</v>
      </c>
      <c r="C13" s="251" t="s">
        <v>159</v>
      </c>
      <c r="D13" s="252"/>
      <c r="E13" s="253"/>
      <c r="F13" s="254"/>
      <c r="G13" s="254"/>
    </row>
    <row r="14" spans="1:7" ht="184.5" customHeight="1">
      <c r="A14" s="255"/>
      <c r="B14" s="255"/>
      <c r="C14" s="240" t="s">
        <v>160</v>
      </c>
      <c r="D14" s="256"/>
      <c r="E14" s="257"/>
      <c r="F14" s="258"/>
      <c r="G14" s="259"/>
    </row>
    <row r="15" spans="1:7" ht="15">
      <c r="A15" s="255"/>
      <c r="B15" s="255"/>
      <c r="C15" s="260" t="s">
        <v>161</v>
      </c>
      <c r="D15" s="261" t="s">
        <v>12</v>
      </c>
      <c r="E15" s="262">
        <v>2</v>
      </c>
      <c r="F15" s="12"/>
      <c r="G15" s="263">
        <f>F15*E15</f>
        <v>0</v>
      </c>
    </row>
    <row r="16" spans="1:7" ht="14.25" customHeight="1">
      <c r="A16" s="126"/>
      <c r="B16" s="126"/>
      <c r="C16" s="249"/>
      <c r="D16" s="23"/>
      <c r="E16" s="241"/>
      <c r="F16" s="129"/>
      <c r="G16" s="93"/>
    </row>
    <row r="17" spans="1:7" ht="26.25" customHeight="1">
      <c r="A17" s="126"/>
      <c r="B17" s="126"/>
      <c r="C17" s="249"/>
      <c r="D17" s="23"/>
      <c r="E17" s="241"/>
      <c r="F17" s="129"/>
      <c r="G17" s="93"/>
    </row>
    <row r="18" spans="1:7" ht="33.75" customHeight="1">
      <c r="A18" s="225">
        <v>1</v>
      </c>
      <c r="B18" s="226"/>
      <c r="C18" s="227" t="s">
        <v>14</v>
      </c>
      <c r="D18" s="228" t="s">
        <v>145</v>
      </c>
      <c r="E18" s="229" t="s">
        <v>146</v>
      </c>
      <c r="F18" s="230" t="s">
        <v>147</v>
      </c>
      <c r="G18" s="230" t="s">
        <v>148</v>
      </c>
    </row>
    <row r="19" spans="1:7" ht="13.5" customHeight="1">
      <c r="A19" s="219"/>
      <c r="B19" s="219"/>
      <c r="D19" s="219"/>
      <c r="E19" s="219"/>
      <c r="F19" s="219"/>
      <c r="G19" s="219"/>
    </row>
    <row r="20" spans="1:7" ht="28.5" customHeight="1">
      <c r="A20" s="126" t="s">
        <v>149</v>
      </c>
      <c r="B20" s="126" t="s">
        <v>162</v>
      </c>
      <c r="C20" s="264" t="s">
        <v>163</v>
      </c>
      <c r="D20" s="23"/>
      <c r="E20" s="241"/>
      <c r="F20" s="129"/>
      <c r="G20" s="93"/>
    </row>
    <row r="21" spans="1:7" ht="75">
      <c r="A21" s="126"/>
      <c r="B21" s="126"/>
      <c r="C21" s="265" t="s">
        <v>164</v>
      </c>
      <c r="D21" s="23"/>
      <c r="E21" s="241"/>
      <c r="F21" s="242"/>
      <c r="G21" s="93"/>
    </row>
    <row r="22" spans="1:7" ht="15">
      <c r="A22" s="126"/>
      <c r="B22" s="126"/>
      <c r="C22" s="266" t="s">
        <v>165</v>
      </c>
      <c r="D22" s="245" t="s">
        <v>153</v>
      </c>
      <c r="E22" s="261">
        <v>120</v>
      </c>
      <c r="F22" s="444"/>
      <c r="G22" s="263">
        <f>F22*E22</f>
        <v>0</v>
      </c>
    </row>
    <row r="23" spans="1:7" ht="15">
      <c r="A23" s="126"/>
      <c r="B23" s="126"/>
      <c r="C23" s="249"/>
      <c r="D23" s="23"/>
      <c r="E23" s="241"/>
      <c r="F23" s="129"/>
      <c r="G23" s="93"/>
    </row>
    <row r="24" spans="1:7" ht="28.5">
      <c r="A24" s="126" t="s">
        <v>149</v>
      </c>
      <c r="B24" s="126" t="s">
        <v>166</v>
      </c>
      <c r="C24" s="264" t="s">
        <v>167</v>
      </c>
      <c r="D24" s="23"/>
      <c r="E24" s="241"/>
      <c r="F24" s="129"/>
      <c r="G24" s="93"/>
    </row>
    <row r="25" spans="1:7" ht="60">
      <c r="A25" s="126"/>
      <c r="B25" s="126"/>
      <c r="C25" s="265" t="s">
        <v>168</v>
      </c>
      <c r="D25" s="23"/>
      <c r="E25" s="241"/>
      <c r="F25" s="242"/>
      <c r="G25" s="93"/>
    </row>
    <row r="26" spans="1:7" ht="15">
      <c r="A26" s="126"/>
      <c r="B26" s="126"/>
      <c r="C26" s="266" t="s">
        <v>169</v>
      </c>
      <c r="D26" s="245" t="s">
        <v>12</v>
      </c>
      <c r="E26" s="261">
        <v>1</v>
      </c>
      <c r="F26" s="444"/>
      <c r="G26" s="263">
        <f>F26*E26</f>
        <v>0</v>
      </c>
    </row>
    <row r="27" spans="1:7" ht="15">
      <c r="A27" s="126"/>
      <c r="B27" s="126"/>
      <c r="C27" s="249"/>
      <c r="D27" s="23"/>
      <c r="E27" s="241"/>
      <c r="F27" s="129"/>
      <c r="G27" s="93"/>
    </row>
    <row r="28" spans="1:7" ht="27.75" customHeight="1">
      <c r="A28" s="126" t="s">
        <v>149</v>
      </c>
      <c r="B28" s="126" t="s">
        <v>170</v>
      </c>
      <c r="C28" s="264" t="s">
        <v>171</v>
      </c>
      <c r="D28" s="23"/>
      <c r="E28" s="241"/>
      <c r="F28" s="129"/>
      <c r="G28" s="93"/>
    </row>
    <row r="29" spans="1:7" ht="90">
      <c r="A29" s="126"/>
      <c r="B29" s="126"/>
      <c r="C29" s="265" t="s">
        <v>172</v>
      </c>
      <c r="D29" s="23"/>
      <c r="E29" s="241"/>
      <c r="F29" s="242"/>
      <c r="G29" s="93"/>
    </row>
    <row r="30" spans="1:7" ht="15">
      <c r="A30" s="126"/>
      <c r="B30" s="126"/>
      <c r="C30" s="266" t="s">
        <v>169</v>
      </c>
      <c r="D30" s="43" t="s">
        <v>12</v>
      </c>
      <c r="E30" s="261">
        <v>1</v>
      </c>
      <c r="F30" s="444"/>
      <c r="G30" s="263">
        <f>F30*E30</f>
        <v>0</v>
      </c>
    </row>
    <row r="31" spans="1:7" ht="15">
      <c r="A31" s="126"/>
      <c r="B31" s="126"/>
      <c r="C31" s="249"/>
      <c r="D31" s="23"/>
      <c r="E31" s="241"/>
      <c r="F31" s="129"/>
      <c r="G31" s="93"/>
    </row>
    <row r="32" spans="1:7" ht="19.5" customHeight="1">
      <c r="A32" s="225">
        <v>1</v>
      </c>
      <c r="B32" s="268"/>
      <c r="C32" s="269" t="s">
        <v>173</v>
      </c>
      <c r="D32" s="270"/>
      <c r="E32" s="595"/>
      <c r="F32" s="595"/>
      <c r="G32" s="271">
        <f>G7+G8+G9+G10+G11+G15+G22+G26+G30</f>
        <v>0</v>
      </c>
    </row>
    <row r="33" spans="1:7" ht="36" customHeight="1">
      <c r="A33" s="231"/>
      <c r="B33" s="231"/>
      <c r="C33" s="272"/>
      <c r="D33" s="273"/>
      <c r="E33" s="274"/>
      <c r="F33" s="274"/>
      <c r="G33" s="275"/>
    </row>
    <row r="34" spans="1:7" ht="28.5" customHeight="1">
      <c r="A34" s="225">
        <v>2</v>
      </c>
      <c r="B34" s="276"/>
      <c r="C34" s="227" t="s">
        <v>17</v>
      </c>
      <c r="D34" s="228" t="s">
        <v>145</v>
      </c>
      <c r="E34" s="229" t="s">
        <v>146</v>
      </c>
      <c r="F34" s="230" t="s">
        <v>147</v>
      </c>
      <c r="G34" s="230" t="s">
        <v>148</v>
      </c>
    </row>
    <row r="35" spans="1:7" ht="13.5" customHeight="1">
      <c r="A35" s="126"/>
      <c r="B35" s="126"/>
      <c r="C35" s="277"/>
      <c r="D35" s="23"/>
      <c r="E35" s="241"/>
      <c r="F35" s="242"/>
      <c r="G35" s="93"/>
    </row>
    <row r="36" spans="1:7" ht="30.75" customHeight="1">
      <c r="A36" s="278" t="s">
        <v>158</v>
      </c>
      <c r="B36" s="278" t="s">
        <v>149</v>
      </c>
      <c r="C36" s="279" t="s">
        <v>174</v>
      </c>
      <c r="D36" s="280"/>
      <c r="E36" s="281"/>
      <c r="F36" s="282"/>
      <c r="G36" s="283"/>
    </row>
    <row r="37" spans="1:7" ht="89.25" customHeight="1">
      <c r="A37" s="278"/>
      <c r="B37" s="278"/>
      <c r="C37" s="240" t="s">
        <v>175</v>
      </c>
      <c r="D37" s="280"/>
      <c r="E37" s="281"/>
      <c r="F37" s="282"/>
      <c r="G37" s="283"/>
    </row>
    <row r="38" spans="1:7" ht="13.5" customHeight="1">
      <c r="A38" s="278"/>
      <c r="B38" s="278"/>
      <c r="C38" s="284" t="s">
        <v>176</v>
      </c>
      <c r="D38" s="261" t="s">
        <v>11</v>
      </c>
      <c r="E38" s="261">
        <v>5</v>
      </c>
      <c r="F38" s="445"/>
      <c r="G38" s="261">
        <f>F38*E38</f>
        <v>0</v>
      </c>
    </row>
    <row r="39" spans="1:7" ht="17.25" customHeight="1">
      <c r="A39" s="126"/>
      <c r="B39" s="126"/>
      <c r="C39" s="277"/>
      <c r="D39" s="23"/>
      <c r="E39" s="241"/>
      <c r="F39" s="242"/>
      <c r="G39" s="93"/>
    </row>
    <row r="40" spans="1:7" ht="39.75" customHeight="1">
      <c r="A40" s="126" t="s">
        <v>158</v>
      </c>
      <c r="B40" s="126" t="s">
        <v>158</v>
      </c>
      <c r="C40" s="285" t="s">
        <v>177</v>
      </c>
      <c r="D40" s="23"/>
      <c r="E40" s="241"/>
      <c r="F40" s="242"/>
      <c r="G40" s="93"/>
    </row>
    <row r="41" spans="1:7" ht="373.5" customHeight="1">
      <c r="A41" s="126"/>
      <c r="B41" s="126"/>
      <c r="C41" s="286" t="s">
        <v>178</v>
      </c>
      <c r="D41" s="23"/>
      <c r="E41" s="241"/>
      <c r="F41" s="242"/>
      <c r="G41" s="93"/>
    </row>
    <row r="42" spans="1:7" ht="15.75" customHeight="1">
      <c r="A42" s="126"/>
      <c r="B42" s="126"/>
      <c r="C42" s="287" t="s">
        <v>179</v>
      </c>
      <c r="D42" s="245" t="s">
        <v>180</v>
      </c>
      <c r="E42" s="261">
        <v>200</v>
      </c>
      <c r="F42" s="444"/>
      <c r="G42" s="288">
        <f>F42*E42</f>
        <v>0</v>
      </c>
    </row>
    <row r="43" spans="1:7" ht="28.5" customHeight="1">
      <c r="A43" s="225">
        <v>2</v>
      </c>
      <c r="B43" s="276"/>
      <c r="C43" s="227" t="s">
        <v>17</v>
      </c>
      <c r="D43" s="228" t="s">
        <v>145</v>
      </c>
      <c r="E43" s="229" t="s">
        <v>146</v>
      </c>
      <c r="F43" s="230" t="s">
        <v>147</v>
      </c>
      <c r="G43" s="230" t="s">
        <v>148</v>
      </c>
    </row>
    <row r="44" spans="1:7" ht="21" customHeight="1">
      <c r="A44" s="219"/>
      <c r="B44" s="219"/>
      <c r="D44" s="219"/>
      <c r="E44" s="219"/>
      <c r="F44" s="219"/>
      <c r="G44" s="219"/>
    </row>
    <row r="45" spans="1:7" ht="26.25" customHeight="1">
      <c r="A45" s="126" t="s">
        <v>158</v>
      </c>
      <c r="B45" s="126" t="s">
        <v>162</v>
      </c>
      <c r="C45" s="289" t="s">
        <v>181</v>
      </c>
      <c r="D45" s="23"/>
      <c r="E45" s="241"/>
      <c r="F45" s="242"/>
      <c r="G45" s="93"/>
    </row>
    <row r="46" spans="3:7" ht="147.75" customHeight="1">
      <c r="C46" s="290" t="s">
        <v>182</v>
      </c>
      <c r="D46" s="291"/>
      <c r="E46" s="292"/>
      <c r="F46" s="293"/>
      <c r="G46" s="293"/>
    </row>
    <row r="47" spans="3:7" ht="18" customHeight="1">
      <c r="C47" s="294" t="s">
        <v>183</v>
      </c>
      <c r="D47" s="245" t="s">
        <v>180</v>
      </c>
      <c r="E47" s="261">
        <v>10</v>
      </c>
      <c r="F47" s="446"/>
      <c r="G47" s="288">
        <f>F47*E47</f>
        <v>0</v>
      </c>
    </row>
    <row r="48" spans="3:7" ht="23.25" customHeight="1">
      <c r="C48" s="295"/>
      <c r="D48" s="296"/>
      <c r="E48" s="283"/>
      <c r="F48" s="297"/>
      <c r="G48" s="297"/>
    </row>
    <row r="49" spans="1:7" ht="24.75" customHeight="1">
      <c r="A49" s="94" t="s">
        <v>158</v>
      </c>
      <c r="B49" s="94" t="s">
        <v>166</v>
      </c>
      <c r="C49" s="298" t="s">
        <v>184</v>
      </c>
      <c r="D49" s="296"/>
      <c r="E49" s="283"/>
      <c r="F49" s="297"/>
      <c r="G49" s="297"/>
    </row>
    <row r="50" spans="3:7" ht="84" customHeight="1">
      <c r="C50" s="299" t="s">
        <v>185</v>
      </c>
      <c r="D50" s="291"/>
      <c r="E50" s="300"/>
      <c r="F50" s="301"/>
      <c r="G50" s="301"/>
    </row>
    <row r="51" spans="3:7" ht="24" customHeight="1">
      <c r="C51" s="266" t="s">
        <v>183</v>
      </c>
      <c r="D51" s="245" t="s">
        <v>180</v>
      </c>
      <c r="E51" s="261">
        <v>17</v>
      </c>
      <c r="F51" s="446"/>
      <c r="G51" s="288">
        <f>F51*E51</f>
        <v>0</v>
      </c>
    </row>
    <row r="52" spans="3:7" ht="18" customHeight="1">
      <c r="C52" s="302"/>
      <c r="D52" s="296"/>
      <c r="E52" s="303"/>
      <c r="F52" s="304"/>
      <c r="G52" s="175"/>
    </row>
    <row r="53" spans="1:7" ht="30.75" customHeight="1">
      <c r="A53" s="219"/>
      <c r="B53" s="219"/>
      <c r="D53" s="219"/>
      <c r="E53" s="219"/>
      <c r="F53" s="219"/>
      <c r="G53" s="219"/>
    </row>
    <row r="54" spans="1:7" ht="30.75" customHeight="1">
      <c r="A54" s="225">
        <v>2</v>
      </c>
      <c r="B54" s="276"/>
      <c r="C54" s="227" t="s">
        <v>17</v>
      </c>
      <c r="D54" s="228" t="s">
        <v>145</v>
      </c>
      <c r="E54" s="229" t="s">
        <v>146</v>
      </c>
      <c r="F54" s="230" t="s">
        <v>147</v>
      </c>
      <c r="G54" s="230" t="s">
        <v>148</v>
      </c>
    </row>
    <row r="55" spans="1:7" ht="18" customHeight="1">
      <c r="A55" s="219"/>
      <c r="B55" s="219"/>
      <c r="D55" s="219"/>
      <c r="E55" s="219"/>
      <c r="F55" s="219"/>
      <c r="G55" s="219"/>
    </row>
    <row r="56" spans="1:7" ht="41.25" customHeight="1">
      <c r="A56" s="305" t="s">
        <v>158</v>
      </c>
      <c r="B56" s="305" t="s">
        <v>170</v>
      </c>
      <c r="C56" s="279" t="s">
        <v>186</v>
      </c>
      <c r="D56" s="306"/>
      <c r="E56" s="283"/>
      <c r="F56" s="297"/>
      <c r="G56" s="297"/>
    </row>
    <row r="57" spans="1:7" ht="72.75" customHeight="1">
      <c r="A57" s="305"/>
      <c r="B57" s="305"/>
      <c r="C57" s="240" t="s">
        <v>187</v>
      </c>
      <c r="D57" s="306"/>
      <c r="E57" s="283"/>
      <c r="F57" s="297"/>
      <c r="G57" s="297"/>
    </row>
    <row r="58" spans="1:7" ht="15" customHeight="1">
      <c r="A58" s="305"/>
      <c r="B58" s="305"/>
      <c r="C58" s="260" t="s">
        <v>188</v>
      </c>
      <c r="D58" s="307" t="s">
        <v>81</v>
      </c>
      <c r="E58" s="267">
        <v>410</v>
      </c>
      <c r="F58" s="446"/>
      <c r="G58" s="246">
        <f>F58*E58</f>
        <v>0</v>
      </c>
    </row>
    <row r="59" spans="1:7" ht="12" customHeight="1">
      <c r="A59" s="219"/>
      <c r="B59" s="219"/>
      <c r="D59" s="219"/>
      <c r="E59" s="219"/>
      <c r="F59" s="219"/>
      <c r="G59" s="219"/>
    </row>
    <row r="60" spans="1:7" ht="42.75" customHeight="1">
      <c r="A60" s="94" t="s">
        <v>158</v>
      </c>
      <c r="B60" s="308" t="s">
        <v>189</v>
      </c>
      <c r="C60" s="298" t="s">
        <v>190</v>
      </c>
      <c r="D60" s="309"/>
      <c r="E60" s="303"/>
      <c r="F60" s="310"/>
      <c r="G60" s="310"/>
    </row>
    <row r="61" spans="1:7" ht="142.5" customHeight="1">
      <c r="A61" s="311"/>
      <c r="B61" s="312"/>
      <c r="C61" s="313" t="s">
        <v>191</v>
      </c>
      <c r="D61" s="79"/>
      <c r="E61" s="314"/>
      <c r="F61" s="315"/>
      <c r="G61" s="316"/>
    </row>
    <row r="62" spans="1:7" ht="18" customHeight="1">
      <c r="A62" s="311"/>
      <c r="B62" s="311"/>
      <c r="C62" s="317" t="s">
        <v>28</v>
      </c>
      <c r="D62" s="86" t="s">
        <v>29</v>
      </c>
      <c r="E62" s="318">
        <v>140</v>
      </c>
      <c r="F62" s="13"/>
      <c r="G62" s="262">
        <f>F62*E62</f>
        <v>0</v>
      </c>
    </row>
    <row r="63" spans="1:7" ht="9.75" customHeight="1">
      <c r="A63" s="219"/>
      <c r="B63" s="219"/>
      <c r="D63" s="219"/>
      <c r="E63" s="219"/>
      <c r="F63" s="219"/>
      <c r="G63" s="219"/>
    </row>
    <row r="64" spans="1:7" ht="18.75" customHeight="1">
      <c r="A64" s="312" t="s">
        <v>158</v>
      </c>
      <c r="B64" s="312" t="s">
        <v>192</v>
      </c>
      <c r="C64" s="319" t="s">
        <v>193</v>
      </c>
      <c r="D64" s="320"/>
      <c r="E64" s="321"/>
      <c r="F64" s="322"/>
      <c r="G64" s="322"/>
    </row>
    <row r="65" spans="1:7" ht="90.75" customHeight="1">
      <c r="A65" s="312"/>
      <c r="B65" s="312"/>
      <c r="C65" s="323" t="s">
        <v>194</v>
      </c>
      <c r="D65" s="320"/>
      <c r="E65" s="321"/>
      <c r="F65" s="322"/>
      <c r="G65" s="322"/>
    </row>
    <row r="66" spans="1:7" ht="20.25" customHeight="1">
      <c r="A66" s="312"/>
      <c r="B66" s="312"/>
      <c r="C66" s="324" t="s">
        <v>195</v>
      </c>
      <c r="D66" s="325" t="s">
        <v>180</v>
      </c>
      <c r="E66" s="326">
        <v>11</v>
      </c>
      <c r="F66" s="14"/>
      <c r="G66" s="327">
        <f>F66*E66</f>
        <v>0</v>
      </c>
    </row>
    <row r="67" spans="1:7" ht="12" customHeight="1">
      <c r="A67" s="219"/>
      <c r="B67" s="219"/>
      <c r="D67" s="219"/>
      <c r="E67" s="219"/>
      <c r="F67" s="219"/>
      <c r="G67" s="219"/>
    </row>
    <row r="68" spans="1:7" ht="20.25" customHeight="1">
      <c r="A68" s="312" t="s">
        <v>158</v>
      </c>
      <c r="B68" s="312" t="s">
        <v>196</v>
      </c>
      <c r="C68" s="319" t="s">
        <v>197</v>
      </c>
      <c r="D68" s="320"/>
      <c r="E68" s="321"/>
      <c r="F68" s="322"/>
      <c r="G68" s="322"/>
    </row>
    <row r="69" spans="1:7" ht="264.75" customHeight="1">
      <c r="A69" s="312"/>
      <c r="B69" s="312"/>
      <c r="C69" s="323" t="s">
        <v>198</v>
      </c>
      <c r="D69" s="320"/>
      <c r="E69" s="321"/>
      <c r="F69" s="322"/>
      <c r="G69" s="322"/>
    </row>
    <row r="70" spans="1:7" ht="26.25" customHeight="1">
      <c r="A70" s="312"/>
      <c r="B70" s="312"/>
      <c r="C70" s="324" t="s">
        <v>199</v>
      </c>
      <c r="D70" s="325" t="s">
        <v>180</v>
      </c>
      <c r="E70" s="326">
        <v>38</v>
      </c>
      <c r="F70" s="14"/>
      <c r="G70" s="327">
        <f>F70*E70</f>
        <v>0</v>
      </c>
    </row>
    <row r="71" spans="1:7" ht="31.5" customHeight="1">
      <c r="A71" s="225">
        <v>2</v>
      </c>
      <c r="B71" s="276"/>
      <c r="C71" s="227" t="s">
        <v>17</v>
      </c>
      <c r="D71" s="228" t="s">
        <v>145</v>
      </c>
      <c r="E71" s="229" t="s">
        <v>146</v>
      </c>
      <c r="F71" s="230" t="s">
        <v>147</v>
      </c>
      <c r="G71" s="230" t="s">
        <v>148</v>
      </c>
    </row>
    <row r="72" spans="1:7" ht="17.25" customHeight="1">
      <c r="A72" s="219"/>
      <c r="B72" s="219"/>
      <c r="D72" s="219"/>
      <c r="E72" s="219"/>
      <c r="F72" s="219"/>
      <c r="G72" s="219"/>
    </row>
    <row r="73" spans="1:7" ht="40.5" customHeight="1">
      <c r="A73" s="278" t="s">
        <v>158</v>
      </c>
      <c r="B73" s="278" t="s">
        <v>200</v>
      </c>
      <c r="C73" s="279" t="s">
        <v>201</v>
      </c>
      <c r="D73" s="280"/>
      <c r="E73" s="281"/>
      <c r="F73" s="283"/>
      <c r="G73" s="283"/>
    </row>
    <row r="74" spans="1:7" ht="79.5" customHeight="1">
      <c r="A74" s="278"/>
      <c r="B74" s="278"/>
      <c r="C74" s="240" t="s">
        <v>202</v>
      </c>
      <c r="D74" s="280"/>
      <c r="E74" s="281"/>
      <c r="F74" s="282"/>
      <c r="G74" s="283"/>
    </row>
    <row r="75" spans="1:7" ht="21.75" customHeight="1">
      <c r="A75" s="328"/>
      <c r="B75" s="328"/>
      <c r="C75" s="329" t="s">
        <v>203</v>
      </c>
      <c r="D75" s="330"/>
      <c r="E75" s="331"/>
      <c r="F75" s="332"/>
      <c r="G75" s="333"/>
    </row>
    <row r="76" spans="1:7" ht="14.25" customHeight="1">
      <c r="A76" s="328"/>
      <c r="B76" s="328"/>
      <c r="C76" s="260" t="s">
        <v>204</v>
      </c>
      <c r="D76" s="334" t="s">
        <v>180</v>
      </c>
      <c r="E76" s="335">
        <v>4.5</v>
      </c>
      <c r="F76" s="447"/>
      <c r="G76" s="336">
        <f>F76*E76</f>
        <v>0</v>
      </c>
    </row>
    <row r="77" spans="1:7" ht="14.25" customHeight="1">
      <c r="A77" s="328"/>
      <c r="B77" s="328"/>
      <c r="C77" s="260" t="s">
        <v>205</v>
      </c>
      <c r="D77" s="307" t="s">
        <v>180</v>
      </c>
      <c r="E77" s="261">
        <v>1.8</v>
      </c>
      <c r="F77" s="448"/>
      <c r="G77" s="336">
        <f>F77*E77</f>
        <v>0</v>
      </c>
    </row>
    <row r="78" spans="1:7" ht="14.25" customHeight="1">
      <c r="A78" s="219"/>
      <c r="B78" s="219"/>
      <c r="C78" s="260" t="s">
        <v>206</v>
      </c>
      <c r="D78" s="307" t="s">
        <v>180</v>
      </c>
      <c r="E78" s="261">
        <v>2</v>
      </c>
      <c r="F78" s="448"/>
      <c r="G78" s="336">
        <f>F78*E78</f>
        <v>0</v>
      </c>
    </row>
    <row r="79" spans="1:7" ht="21.75" customHeight="1">
      <c r="A79" s="219"/>
      <c r="B79" s="219"/>
      <c r="D79" s="219"/>
      <c r="E79" s="219"/>
      <c r="F79" s="219"/>
      <c r="G79" s="219"/>
    </row>
    <row r="80" spans="1:7" ht="43.5" customHeight="1">
      <c r="A80" s="126" t="s">
        <v>158</v>
      </c>
      <c r="B80" s="126" t="s">
        <v>207</v>
      </c>
      <c r="C80" s="264" t="s">
        <v>208</v>
      </c>
      <c r="D80" s="23"/>
      <c r="E80" s="241"/>
      <c r="F80" s="242"/>
      <c r="G80" s="93"/>
    </row>
    <row r="81" spans="1:7" ht="265.5" customHeight="1">
      <c r="A81" s="126"/>
      <c r="B81" s="126"/>
      <c r="C81" s="337" t="s">
        <v>209</v>
      </c>
      <c r="D81" s="23"/>
      <c r="E81" s="241"/>
      <c r="F81" s="242"/>
      <c r="G81" s="93"/>
    </row>
    <row r="82" spans="1:7" ht="18" customHeight="1">
      <c r="A82" s="126"/>
      <c r="B82" s="126"/>
      <c r="C82" s="287" t="s">
        <v>210</v>
      </c>
      <c r="D82" s="43" t="s">
        <v>131</v>
      </c>
      <c r="E82" s="338">
        <v>128</v>
      </c>
      <c r="F82" s="210"/>
      <c r="G82" s="45">
        <f>F82*E82</f>
        <v>0</v>
      </c>
    </row>
    <row r="83" spans="1:7" ht="17.25" customHeight="1">
      <c r="A83" s="126"/>
      <c r="B83" s="126"/>
      <c r="C83" s="339"/>
      <c r="D83" s="23"/>
      <c r="E83" s="241"/>
      <c r="F83" s="242"/>
      <c r="G83" s="93"/>
    </row>
    <row r="84" spans="1:7" ht="48" customHeight="1">
      <c r="A84" s="126" t="s">
        <v>158</v>
      </c>
      <c r="B84" s="126" t="s">
        <v>211</v>
      </c>
      <c r="C84" s="289" t="s">
        <v>212</v>
      </c>
      <c r="D84" s="23"/>
      <c r="E84" s="241"/>
      <c r="F84" s="242"/>
      <c r="G84" s="93"/>
    </row>
    <row r="85" spans="1:7" ht="113.25" customHeight="1">
      <c r="A85" s="126"/>
      <c r="B85" s="126"/>
      <c r="C85" s="265" t="s">
        <v>213</v>
      </c>
      <c r="D85" s="23"/>
      <c r="E85" s="241"/>
      <c r="F85" s="242"/>
      <c r="G85" s="93"/>
    </row>
    <row r="86" spans="1:7" ht="17.25" customHeight="1">
      <c r="A86" s="126"/>
      <c r="B86" s="126"/>
      <c r="C86" s="340" t="s">
        <v>214</v>
      </c>
      <c r="D86" s="341"/>
      <c r="E86" s="342"/>
      <c r="F86" s="343"/>
      <c r="G86" s="344"/>
    </row>
    <row r="87" spans="1:7" ht="15.75" customHeight="1">
      <c r="A87" s="126"/>
      <c r="B87" s="126"/>
      <c r="C87" s="260" t="s">
        <v>204</v>
      </c>
      <c r="D87" s="345" t="s">
        <v>180</v>
      </c>
      <c r="E87" s="346">
        <v>10</v>
      </c>
      <c r="F87" s="449"/>
      <c r="G87" s="347">
        <f>F87*E87</f>
        <v>0</v>
      </c>
    </row>
    <row r="88" spans="1:7" ht="15" customHeight="1">
      <c r="A88" s="126"/>
      <c r="B88" s="126"/>
      <c r="C88" s="260" t="s">
        <v>205</v>
      </c>
      <c r="D88" s="245" t="s">
        <v>180</v>
      </c>
      <c r="E88" s="338">
        <v>3</v>
      </c>
      <c r="F88" s="210"/>
      <c r="G88" s="45">
        <f>F88*E88</f>
        <v>0</v>
      </c>
    </row>
    <row r="89" spans="1:7" ht="21.75" customHeight="1">
      <c r="A89" s="126"/>
      <c r="B89" s="126"/>
      <c r="C89" s="277"/>
      <c r="D89" s="23"/>
      <c r="E89" s="241"/>
      <c r="F89" s="242"/>
      <c r="G89" s="93"/>
    </row>
    <row r="90" spans="1:7" ht="30" customHeight="1">
      <c r="A90" s="225">
        <v>2</v>
      </c>
      <c r="B90" s="276"/>
      <c r="C90" s="227" t="s">
        <v>17</v>
      </c>
      <c r="D90" s="228" t="s">
        <v>145</v>
      </c>
      <c r="E90" s="229" t="s">
        <v>146</v>
      </c>
      <c r="F90" s="230" t="s">
        <v>147</v>
      </c>
      <c r="G90" s="230" t="s">
        <v>148</v>
      </c>
    </row>
    <row r="91" spans="1:7" ht="23.25" customHeight="1">
      <c r="A91" s="126"/>
      <c r="B91" s="126"/>
      <c r="C91" s="277"/>
      <c r="D91" s="23"/>
      <c r="E91" s="241"/>
      <c r="F91" s="242"/>
      <c r="G91" s="93"/>
    </row>
    <row r="92" spans="1:7" ht="16.5" customHeight="1">
      <c r="A92" s="126" t="s">
        <v>158</v>
      </c>
      <c r="B92" s="126" t="s">
        <v>215</v>
      </c>
      <c r="C92" s="289" t="s">
        <v>216</v>
      </c>
      <c r="D92" s="23"/>
      <c r="E92" s="241"/>
      <c r="F92" s="242"/>
      <c r="G92" s="93"/>
    </row>
    <row r="93" spans="1:7" ht="136.5" customHeight="1">
      <c r="A93" s="126"/>
      <c r="B93" s="126"/>
      <c r="C93" s="265" t="s">
        <v>217</v>
      </c>
      <c r="D93" s="23"/>
      <c r="E93" s="241"/>
      <c r="F93" s="242"/>
      <c r="G93" s="93"/>
    </row>
    <row r="94" spans="1:7" ht="17.25" customHeight="1">
      <c r="A94" s="126"/>
      <c r="B94" s="126"/>
      <c r="C94" s="266" t="s">
        <v>214</v>
      </c>
      <c r="D94" s="245" t="s">
        <v>180</v>
      </c>
      <c r="E94" s="348">
        <v>56</v>
      </c>
      <c r="F94" s="210"/>
      <c r="G94" s="349">
        <f>F94*E94</f>
        <v>0</v>
      </c>
    </row>
    <row r="95" spans="1:7" ht="17.25" customHeight="1">
      <c r="A95" s="219"/>
      <c r="B95" s="219"/>
      <c r="D95" s="219"/>
      <c r="E95" s="219"/>
      <c r="F95" s="219"/>
      <c r="G95" s="219"/>
    </row>
    <row r="96" spans="1:7" ht="18" customHeight="1">
      <c r="A96" s="350">
        <v>2</v>
      </c>
      <c r="B96" s="268"/>
      <c r="C96" s="351" t="s">
        <v>218</v>
      </c>
      <c r="D96" s="270"/>
      <c r="E96" s="352"/>
      <c r="F96" s="353"/>
      <c r="G96" s="354">
        <f>G38+G42+G47+G51+G58+G62+G66+G70+G76+G77+G78+G82+G87+G88+G94</f>
        <v>0</v>
      </c>
    </row>
    <row r="97" spans="1:7" ht="18" customHeight="1">
      <c r="A97" s="219"/>
      <c r="B97" s="219"/>
      <c r="D97" s="219"/>
      <c r="E97" s="219"/>
      <c r="F97" s="219"/>
      <c r="G97" s="219"/>
    </row>
    <row r="98" spans="1:7" ht="29.25" customHeight="1">
      <c r="A98" s="355">
        <v>3</v>
      </c>
      <c r="B98" s="356"/>
      <c r="C98" s="357" t="s">
        <v>220</v>
      </c>
      <c r="D98" s="358" t="s">
        <v>145</v>
      </c>
      <c r="E98" s="359" t="s">
        <v>146</v>
      </c>
      <c r="F98" s="360" t="s">
        <v>147</v>
      </c>
      <c r="G98" s="360" t="s">
        <v>148</v>
      </c>
    </row>
    <row r="99" spans="1:7" ht="18" customHeight="1">
      <c r="A99" s="231"/>
      <c r="B99" s="231"/>
      <c r="C99" s="233"/>
      <c r="D99" s="273"/>
      <c r="E99" s="361"/>
      <c r="F99" s="310"/>
      <c r="G99" s="275"/>
    </row>
    <row r="100" spans="1:7" ht="29.25" customHeight="1">
      <c r="A100" s="250" t="s">
        <v>162</v>
      </c>
      <c r="B100" s="250" t="s">
        <v>149</v>
      </c>
      <c r="C100" s="251" t="s">
        <v>221</v>
      </c>
      <c r="D100" s="362"/>
      <c r="E100" s="363"/>
      <c r="F100" s="364"/>
      <c r="G100" s="364"/>
    </row>
    <row r="101" spans="1:7" ht="120.75" customHeight="1">
      <c r="A101" s="255"/>
      <c r="B101" s="255"/>
      <c r="C101" s="365" t="s">
        <v>222</v>
      </c>
      <c r="D101" s="362"/>
      <c r="E101" s="363"/>
      <c r="F101" s="364"/>
      <c r="G101" s="364"/>
    </row>
    <row r="102" spans="1:7" ht="18" customHeight="1">
      <c r="A102" s="255"/>
      <c r="B102" s="255"/>
      <c r="C102" s="284" t="s">
        <v>223</v>
      </c>
      <c r="D102" s="307" t="s">
        <v>153</v>
      </c>
      <c r="E102" s="267">
        <v>190</v>
      </c>
      <c r="F102" s="446"/>
      <c r="G102" s="246">
        <f>F102*E102</f>
        <v>0</v>
      </c>
    </row>
    <row r="103" spans="1:7" ht="18" customHeight="1">
      <c r="A103" s="255"/>
      <c r="B103" s="255"/>
      <c r="C103" s="366"/>
      <c r="D103" s="367"/>
      <c r="E103" s="283"/>
      <c r="F103" s="297"/>
      <c r="G103" s="297"/>
    </row>
    <row r="104" spans="1:7" ht="18" customHeight="1">
      <c r="A104" s="250" t="s">
        <v>162</v>
      </c>
      <c r="B104" s="250" t="s">
        <v>158</v>
      </c>
      <c r="C104" s="251" t="s">
        <v>224</v>
      </c>
      <c r="D104" s="362"/>
      <c r="E104" s="363"/>
      <c r="F104" s="297"/>
      <c r="G104" s="297"/>
    </row>
    <row r="105" spans="1:7" ht="122.25" customHeight="1">
      <c r="A105" s="255"/>
      <c r="B105" s="255"/>
      <c r="C105" s="368" t="s">
        <v>225</v>
      </c>
      <c r="D105" s="362"/>
      <c r="E105" s="363"/>
      <c r="F105" s="297"/>
      <c r="G105" s="297"/>
    </row>
    <row r="106" spans="1:7" ht="18" customHeight="1">
      <c r="A106" s="255"/>
      <c r="B106" s="255"/>
      <c r="C106" s="284" t="s">
        <v>161</v>
      </c>
      <c r="D106" s="307" t="s">
        <v>11</v>
      </c>
      <c r="E106" s="267">
        <v>3</v>
      </c>
      <c r="F106" s="446"/>
      <c r="G106" s="246">
        <f>F106*E106</f>
        <v>0</v>
      </c>
    </row>
    <row r="107" spans="1:7" ht="18" customHeight="1">
      <c r="A107" s="231"/>
      <c r="B107" s="231"/>
      <c r="C107" s="233"/>
      <c r="D107" s="273"/>
      <c r="E107" s="361"/>
      <c r="F107" s="310"/>
      <c r="G107" s="275"/>
    </row>
    <row r="108" spans="1:7" ht="18" customHeight="1">
      <c r="A108" s="369">
        <v>3</v>
      </c>
      <c r="B108" s="370"/>
      <c r="C108" s="371" t="s">
        <v>226</v>
      </c>
      <c r="D108" s="372"/>
      <c r="E108" s="373"/>
      <c r="F108" s="374"/>
      <c r="G108" s="246">
        <f>G102+G106</f>
        <v>0</v>
      </c>
    </row>
    <row r="109" spans="1:7" ht="25.5" customHeight="1">
      <c r="A109" s="375"/>
      <c r="B109" s="376"/>
      <c r="C109" s="377"/>
      <c r="D109" s="378"/>
      <c r="E109" s="379"/>
      <c r="F109" s="380"/>
      <c r="G109" s="381"/>
    </row>
    <row r="110" spans="1:7" ht="30" customHeight="1">
      <c r="A110" s="350">
        <v>4</v>
      </c>
      <c r="B110" s="350"/>
      <c r="C110" s="227" t="s">
        <v>228</v>
      </c>
      <c r="D110" s="228" t="s">
        <v>145</v>
      </c>
      <c r="E110" s="229" t="s">
        <v>146</v>
      </c>
      <c r="F110" s="230" t="s">
        <v>147</v>
      </c>
      <c r="G110" s="230" t="s">
        <v>148</v>
      </c>
    </row>
    <row r="111" spans="1:7" ht="18" customHeight="1">
      <c r="A111" s="231"/>
      <c r="B111" s="231"/>
      <c r="C111" s="233"/>
      <c r="D111" s="382"/>
      <c r="E111" s="235"/>
      <c r="F111" s="383"/>
      <c r="G111" s="383"/>
    </row>
    <row r="112" spans="1:7" ht="44.25" customHeight="1">
      <c r="A112" s="237" t="s">
        <v>166</v>
      </c>
      <c r="B112" s="237" t="s">
        <v>149</v>
      </c>
      <c r="C112" s="239" t="s">
        <v>229</v>
      </c>
      <c r="D112" s="273"/>
      <c r="E112" s="361"/>
      <c r="F112" s="310"/>
      <c r="G112" s="275"/>
    </row>
    <row r="113" spans="1:7" ht="375" customHeight="1">
      <c r="A113" s="126"/>
      <c r="B113" s="83"/>
      <c r="C113" s="384" t="s">
        <v>230</v>
      </c>
      <c r="D113" s="23"/>
      <c r="E113" s="241"/>
      <c r="F113" s="242"/>
      <c r="G113" s="93"/>
    </row>
    <row r="114" spans="1:7" ht="33.75" customHeight="1">
      <c r="A114" s="126"/>
      <c r="B114" s="126"/>
      <c r="C114" s="287" t="s">
        <v>231</v>
      </c>
      <c r="D114" s="23"/>
      <c r="E114" s="241"/>
      <c r="F114" s="242"/>
      <c r="G114" s="93"/>
    </row>
    <row r="115" spans="1:7" ht="16.5" customHeight="1">
      <c r="A115" s="126"/>
      <c r="B115" s="126"/>
      <c r="C115" s="287" t="s">
        <v>232</v>
      </c>
      <c r="D115" s="245" t="s">
        <v>153</v>
      </c>
      <c r="E115" s="338">
        <v>96</v>
      </c>
      <c r="F115" s="210"/>
      <c r="G115" s="72">
        <f>F115*E115</f>
        <v>0</v>
      </c>
    </row>
    <row r="116" spans="1:7" ht="16.5" customHeight="1">
      <c r="A116" s="126"/>
      <c r="B116" s="126"/>
      <c r="C116" s="287" t="s">
        <v>233</v>
      </c>
      <c r="D116" s="245" t="s">
        <v>153</v>
      </c>
      <c r="E116" s="338">
        <v>85</v>
      </c>
      <c r="F116" s="210"/>
      <c r="G116" s="72">
        <f>F116*E116</f>
        <v>0</v>
      </c>
    </row>
    <row r="117" spans="1:7" ht="16.5" customHeight="1">
      <c r="A117" s="126"/>
      <c r="B117" s="126"/>
      <c r="C117" s="277"/>
      <c r="D117" s="23"/>
      <c r="E117" s="241"/>
      <c r="F117" s="242"/>
      <c r="G117" s="93"/>
    </row>
    <row r="118" spans="1:7" ht="48.75" customHeight="1">
      <c r="A118" s="278" t="s">
        <v>166</v>
      </c>
      <c r="B118" s="278" t="s">
        <v>158</v>
      </c>
      <c r="C118" s="385" t="s">
        <v>399</v>
      </c>
      <c r="D118" s="367"/>
      <c r="E118" s="281"/>
      <c r="F118" s="283"/>
      <c r="G118" s="283"/>
    </row>
    <row r="119" spans="1:7" ht="149.25" customHeight="1">
      <c r="A119" s="278"/>
      <c r="B119" s="278"/>
      <c r="C119" s="386" t="s">
        <v>234</v>
      </c>
      <c r="D119" s="367"/>
      <c r="E119" s="281"/>
      <c r="F119" s="283"/>
      <c r="G119" s="283"/>
    </row>
    <row r="120" spans="1:7" ht="16.5" customHeight="1">
      <c r="A120" s="278"/>
      <c r="B120" s="278"/>
      <c r="C120" s="387" t="s">
        <v>235</v>
      </c>
      <c r="D120" s="307" t="s">
        <v>11</v>
      </c>
      <c r="E120" s="261">
        <v>9</v>
      </c>
      <c r="F120" s="444"/>
      <c r="G120" s="267">
        <f>F120*E120</f>
        <v>0</v>
      </c>
    </row>
    <row r="121" spans="1:7" ht="16.5" customHeight="1">
      <c r="A121" s="126"/>
      <c r="B121" s="126"/>
      <c r="C121" s="277"/>
      <c r="D121" s="23"/>
      <c r="E121" s="241"/>
      <c r="F121" s="242"/>
      <c r="G121" s="93"/>
    </row>
    <row r="122" spans="1:7" ht="16.5" customHeight="1">
      <c r="A122" s="126"/>
      <c r="B122" s="126"/>
      <c r="C122" s="277"/>
      <c r="D122" s="23"/>
      <c r="E122" s="241"/>
      <c r="F122" s="242"/>
      <c r="G122" s="93"/>
    </row>
    <row r="123" spans="1:7" ht="16.5" customHeight="1">
      <c r="A123" s="126"/>
      <c r="B123" s="126"/>
      <c r="C123" s="277"/>
      <c r="D123" s="23"/>
      <c r="E123" s="241"/>
      <c r="F123" s="242"/>
      <c r="G123" s="93"/>
    </row>
    <row r="124" spans="1:7" ht="16.5" customHeight="1">
      <c r="A124" s="126"/>
      <c r="B124" s="126"/>
      <c r="C124" s="277"/>
      <c r="D124" s="23"/>
      <c r="E124" s="241"/>
      <c r="F124" s="242"/>
      <c r="G124" s="93"/>
    </row>
    <row r="125" spans="1:7" ht="28.5" customHeight="1">
      <c r="A125" s="350">
        <v>4</v>
      </c>
      <c r="B125" s="350"/>
      <c r="C125" s="227" t="s">
        <v>228</v>
      </c>
      <c r="D125" s="228" t="s">
        <v>145</v>
      </c>
      <c r="E125" s="229" t="s">
        <v>146</v>
      </c>
      <c r="F125" s="230" t="s">
        <v>147</v>
      </c>
      <c r="G125" s="230" t="s">
        <v>148</v>
      </c>
    </row>
    <row r="126" spans="1:7" ht="16.5" customHeight="1">
      <c r="A126" s="126"/>
      <c r="B126" s="126"/>
      <c r="C126" s="277"/>
      <c r="D126" s="23"/>
      <c r="E126" s="241"/>
      <c r="F126" s="242"/>
      <c r="G126" s="93"/>
    </row>
    <row r="127" spans="1:7" ht="30" customHeight="1">
      <c r="A127" s="126" t="s">
        <v>166</v>
      </c>
      <c r="B127" s="126" t="s">
        <v>162</v>
      </c>
      <c r="C127" s="388" t="s">
        <v>236</v>
      </c>
      <c r="D127" s="389"/>
      <c r="E127" s="390"/>
      <c r="F127" s="391"/>
      <c r="G127" s="391"/>
    </row>
    <row r="128" spans="1:7" ht="243" customHeight="1">
      <c r="A128" s="126"/>
      <c r="B128" s="126"/>
      <c r="C128" s="392" t="s">
        <v>237</v>
      </c>
      <c r="D128" s="389"/>
      <c r="E128" s="390"/>
      <c r="F128" s="391"/>
      <c r="G128" s="391"/>
    </row>
    <row r="129" spans="1:7" ht="16.5" customHeight="1">
      <c r="A129" s="126"/>
      <c r="B129" s="126"/>
      <c r="C129" s="95" t="s">
        <v>235</v>
      </c>
      <c r="D129" s="245" t="s">
        <v>11</v>
      </c>
      <c r="E129" s="326">
        <v>6</v>
      </c>
      <c r="F129" s="444"/>
      <c r="G129" s="267">
        <f>F129*E129</f>
        <v>0</v>
      </c>
    </row>
    <row r="130" spans="1:7" ht="16.5" customHeight="1">
      <c r="A130" s="126"/>
      <c r="B130" s="126"/>
      <c r="C130" s="393"/>
      <c r="D130" s="296"/>
      <c r="E130" s="394"/>
      <c r="F130" s="283"/>
      <c r="G130" s="283"/>
    </row>
    <row r="131" spans="1:7" ht="47.25" customHeight="1">
      <c r="A131" s="278" t="s">
        <v>166</v>
      </c>
      <c r="B131" s="278" t="s">
        <v>166</v>
      </c>
      <c r="C131" s="385" t="s">
        <v>238</v>
      </c>
      <c r="D131" s="367"/>
      <c r="E131" s="281"/>
      <c r="F131" s="283"/>
      <c r="G131" s="283"/>
    </row>
    <row r="132" spans="1:7" ht="96.75" customHeight="1">
      <c r="A132" s="278"/>
      <c r="B132" s="278"/>
      <c r="C132" s="386" t="s">
        <v>239</v>
      </c>
      <c r="D132" s="367"/>
      <c r="E132" s="281"/>
      <c r="F132" s="283"/>
      <c r="G132" s="283"/>
    </row>
    <row r="133" spans="1:7" ht="26.25" customHeight="1">
      <c r="A133" s="278"/>
      <c r="B133" s="278"/>
      <c r="C133" s="387" t="s">
        <v>235</v>
      </c>
      <c r="D133" s="307" t="s">
        <v>11</v>
      </c>
      <c r="E133" s="261">
        <v>9</v>
      </c>
      <c r="F133" s="444"/>
      <c r="G133" s="267">
        <f>F133*E133</f>
        <v>0</v>
      </c>
    </row>
    <row r="134" spans="1:7" ht="18" customHeight="1">
      <c r="A134" s="219"/>
      <c r="B134" s="219"/>
      <c r="D134" s="219"/>
      <c r="E134" s="219"/>
      <c r="F134" s="219"/>
      <c r="G134" s="219"/>
    </row>
    <row r="135" spans="1:7" ht="26.25" customHeight="1">
      <c r="A135" s="126" t="s">
        <v>166</v>
      </c>
      <c r="B135" s="126" t="s">
        <v>170</v>
      </c>
      <c r="C135" s="289" t="s">
        <v>240</v>
      </c>
      <c r="D135" s="23"/>
      <c r="E135" s="241"/>
      <c r="F135" s="242"/>
      <c r="G135" s="93"/>
    </row>
    <row r="136" spans="3:7" ht="166.5" customHeight="1">
      <c r="C136" s="299" t="s">
        <v>241</v>
      </c>
      <c r="D136" s="291"/>
      <c r="E136" s="292"/>
      <c r="F136" s="293"/>
      <c r="G136" s="293"/>
    </row>
    <row r="137" spans="3:7" ht="26.25" customHeight="1">
      <c r="C137" s="395" t="s">
        <v>242</v>
      </c>
      <c r="D137" s="245" t="s">
        <v>11</v>
      </c>
      <c r="E137" s="326">
        <v>6</v>
      </c>
      <c r="F137" s="444"/>
      <c r="G137" s="267">
        <f>F137*E137</f>
        <v>0</v>
      </c>
    </row>
    <row r="138" spans="1:7" ht="14.25" customHeight="1">
      <c r="A138" s="219"/>
      <c r="B138" s="219"/>
      <c r="D138" s="219"/>
      <c r="E138" s="219"/>
      <c r="F138" s="219"/>
      <c r="G138" s="219"/>
    </row>
    <row r="139" spans="1:7" ht="35.25" customHeight="1">
      <c r="A139" s="350">
        <v>4</v>
      </c>
      <c r="B139" s="350"/>
      <c r="C139" s="227" t="s">
        <v>228</v>
      </c>
      <c r="D139" s="228" t="s">
        <v>145</v>
      </c>
      <c r="E139" s="229" t="s">
        <v>146</v>
      </c>
      <c r="F139" s="230" t="s">
        <v>147</v>
      </c>
      <c r="G139" s="230" t="s">
        <v>148</v>
      </c>
    </row>
    <row r="140" spans="1:7" ht="23.25" customHeight="1">
      <c r="A140" s="126"/>
      <c r="B140" s="126"/>
      <c r="C140" s="277"/>
      <c r="D140" s="23"/>
      <c r="E140" s="241"/>
      <c r="F140" s="242"/>
      <c r="G140" s="93"/>
    </row>
    <row r="141" spans="1:7" ht="48.75" customHeight="1">
      <c r="A141" s="126" t="s">
        <v>166</v>
      </c>
      <c r="B141" s="126" t="s">
        <v>189</v>
      </c>
      <c r="C141" s="289" t="s">
        <v>243</v>
      </c>
      <c r="D141" s="23"/>
      <c r="E141" s="241"/>
      <c r="F141" s="242"/>
      <c r="G141" s="93"/>
    </row>
    <row r="142" spans="3:7" ht="162.75" customHeight="1">
      <c r="C142" s="290" t="s">
        <v>244</v>
      </c>
      <c r="D142" s="291"/>
      <c r="E142" s="292"/>
      <c r="F142" s="293"/>
      <c r="G142" s="293"/>
    </row>
    <row r="143" spans="3:7" ht="16.5" customHeight="1">
      <c r="C143" s="395" t="s">
        <v>245</v>
      </c>
      <c r="D143" s="245" t="s">
        <v>11</v>
      </c>
      <c r="E143" s="326">
        <v>6</v>
      </c>
      <c r="F143" s="444"/>
      <c r="G143" s="267">
        <f>F143*E143</f>
        <v>0</v>
      </c>
    </row>
    <row r="144" spans="2:7" ht="16.5" customHeight="1">
      <c r="B144" s="237"/>
      <c r="C144" s="302"/>
      <c r="D144" s="296"/>
      <c r="E144" s="303"/>
      <c r="F144" s="310"/>
      <c r="G144" s="310"/>
    </row>
    <row r="145" spans="1:7" ht="16.5" customHeight="1">
      <c r="A145" s="350">
        <v>4</v>
      </c>
      <c r="B145" s="268"/>
      <c r="C145" s="351" t="s">
        <v>246</v>
      </c>
      <c r="D145" s="270"/>
      <c r="E145" s="352"/>
      <c r="F145" s="353"/>
      <c r="G145" s="396">
        <f>G115+G116+G120+G129+G133+G137+G143</f>
        <v>0</v>
      </c>
    </row>
    <row r="146" spans="2:7" ht="16.5" customHeight="1">
      <c r="B146" s="237"/>
      <c r="C146" s="302"/>
      <c r="D146" s="296"/>
      <c r="E146" s="303"/>
      <c r="F146" s="310"/>
      <c r="G146" s="310"/>
    </row>
    <row r="147" spans="1:7" ht="39" customHeight="1">
      <c r="A147" s="355">
        <v>5</v>
      </c>
      <c r="B147" s="356"/>
      <c r="C147" s="357" t="s">
        <v>247</v>
      </c>
      <c r="D147" s="358" t="s">
        <v>145</v>
      </c>
      <c r="E147" s="359" t="s">
        <v>146</v>
      </c>
      <c r="F147" s="360" t="s">
        <v>147</v>
      </c>
      <c r="G147" s="360" t="s">
        <v>148</v>
      </c>
    </row>
    <row r="148" spans="1:7" ht="16.5" customHeight="1">
      <c r="A148" s="255"/>
      <c r="B148" s="255"/>
      <c r="C148" s="397"/>
      <c r="D148" s="398"/>
      <c r="E148" s="399"/>
      <c r="F148" s="364"/>
      <c r="G148" s="400"/>
    </row>
    <row r="149" spans="1:7" ht="30.75" customHeight="1">
      <c r="A149" s="250" t="s">
        <v>170</v>
      </c>
      <c r="B149" s="250" t="s">
        <v>149</v>
      </c>
      <c r="C149" s="251" t="s">
        <v>248</v>
      </c>
      <c r="D149" s="398"/>
      <c r="E149" s="399"/>
      <c r="F149" s="364"/>
      <c r="G149" s="400"/>
    </row>
    <row r="150" spans="1:7" ht="75" customHeight="1">
      <c r="A150" s="255"/>
      <c r="B150" s="255"/>
      <c r="C150" s="368" t="s">
        <v>249</v>
      </c>
      <c r="D150" s="398"/>
      <c r="E150" s="399"/>
      <c r="F150" s="364"/>
      <c r="G150" s="400"/>
    </row>
    <row r="151" spans="1:7" ht="16.5" customHeight="1">
      <c r="A151" s="255"/>
      <c r="B151" s="255"/>
      <c r="C151" s="395" t="s">
        <v>250</v>
      </c>
      <c r="D151" s="307" t="s">
        <v>81</v>
      </c>
      <c r="E151" s="326">
        <v>8</v>
      </c>
      <c r="F151" s="444"/>
      <c r="G151" s="267">
        <f>F151*E151</f>
        <v>0</v>
      </c>
    </row>
    <row r="152" spans="1:7" ht="16.5" customHeight="1">
      <c r="A152" s="255"/>
      <c r="B152" s="255"/>
      <c r="C152" s="397"/>
      <c r="D152" s="398"/>
      <c r="E152" s="399"/>
      <c r="F152" s="364"/>
      <c r="G152" s="400"/>
    </row>
    <row r="153" spans="1:7" ht="45.75" customHeight="1">
      <c r="A153" s="250" t="s">
        <v>170</v>
      </c>
      <c r="B153" s="250" t="s">
        <v>158</v>
      </c>
      <c r="C153" s="279" t="s">
        <v>251</v>
      </c>
      <c r="D153" s="362"/>
      <c r="E153" s="399"/>
      <c r="F153" s="364"/>
      <c r="G153" s="400"/>
    </row>
    <row r="154" spans="1:7" ht="105" customHeight="1">
      <c r="A154" s="250"/>
      <c r="B154" s="250"/>
      <c r="C154" s="240" t="s">
        <v>252</v>
      </c>
      <c r="D154" s="362"/>
      <c r="E154" s="399"/>
      <c r="F154" s="364"/>
      <c r="G154" s="400"/>
    </row>
    <row r="155" spans="1:7" ht="16.5" customHeight="1">
      <c r="A155" s="250"/>
      <c r="B155" s="250"/>
      <c r="C155" s="387" t="s">
        <v>253</v>
      </c>
      <c r="D155" s="261" t="s">
        <v>11</v>
      </c>
      <c r="E155" s="261">
        <v>9</v>
      </c>
      <c r="F155" s="444"/>
      <c r="G155" s="267">
        <f>F155*E155</f>
        <v>0</v>
      </c>
    </row>
    <row r="156" spans="2:7" ht="16.5" customHeight="1">
      <c r="B156" s="237"/>
      <c r="C156" s="302"/>
      <c r="D156" s="296"/>
      <c r="E156" s="303"/>
      <c r="F156" s="310"/>
      <c r="G156" s="310"/>
    </row>
    <row r="157" spans="1:7" ht="28.5" customHeight="1">
      <c r="A157" s="355">
        <v>5</v>
      </c>
      <c r="B157" s="370"/>
      <c r="C157" s="401" t="s">
        <v>254</v>
      </c>
      <c r="D157" s="372"/>
      <c r="E157" s="402"/>
      <c r="F157" s="403"/>
      <c r="G157" s="246">
        <f>G151+G155</f>
        <v>0</v>
      </c>
    </row>
    <row r="158" spans="2:7" ht="16.5" customHeight="1">
      <c r="B158" s="237"/>
      <c r="C158" s="302"/>
      <c r="D158" s="296"/>
      <c r="E158" s="303"/>
      <c r="F158" s="310"/>
      <c r="G158" s="310"/>
    </row>
    <row r="159" spans="1:7" ht="31.5" customHeight="1">
      <c r="A159" s="355">
        <v>6</v>
      </c>
      <c r="B159" s="356"/>
      <c r="C159" s="357" t="s">
        <v>255</v>
      </c>
      <c r="D159" s="358" t="s">
        <v>145</v>
      </c>
      <c r="E159" s="359" t="s">
        <v>146</v>
      </c>
      <c r="F159" s="360" t="s">
        <v>147</v>
      </c>
      <c r="G159" s="360" t="s">
        <v>148</v>
      </c>
    </row>
    <row r="160" spans="1:7" ht="16.5" customHeight="1">
      <c r="A160" s="255"/>
      <c r="B160" s="255"/>
      <c r="C160" s="397"/>
      <c r="D160" s="398"/>
      <c r="E160" s="399"/>
      <c r="F160" s="364"/>
      <c r="G160" s="400"/>
    </row>
    <row r="161" spans="1:7" ht="75.75" customHeight="1">
      <c r="A161" s="250" t="s">
        <v>189</v>
      </c>
      <c r="B161" s="250" t="s">
        <v>149</v>
      </c>
      <c r="C161" s="251" t="s">
        <v>256</v>
      </c>
      <c r="D161" s="398"/>
      <c r="E161" s="399"/>
      <c r="F161" s="364"/>
      <c r="G161" s="400"/>
    </row>
    <row r="162" spans="1:7" ht="81" customHeight="1">
      <c r="A162" s="255"/>
      <c r="B162" s="255"/>
      <c r="C162" s="368" t="s">
        <v>257</v>
      </c>
      <c r="D162" s="398"/>
      <c r="E162" s="399"/>
      <c r="F162" s="364"/>
      <c r="G162" s="400"/>
    </row>
    <row r="163" spans="1:7" ht="16.5" customHeight="1">
      <c r="A163" s="255"/>
      <c r="B163" s="255"/>
      <c r="C163" s="404" t="s">
        <v>258</v>
      </c>
      <c r="D163" s="405"/>
      <c r="E163" s="331"/>
      <c r="F163" s="406"/>
      <c r="G163" s="406"/>
    </row>
    <row r="164" spans="1:7" ht="16.5" customHeight="1">
      <c r="A164" s="255"/>
      <c r="B164" s="255"/>
      <c r="C164" s="387" t="s">
        <v>259</v>
      </c>
      <c r="D164" s="407" t="s">
        <v>128</v>
      </c>
      <c r="E164" s="335">
        <v>36</v>
      </c>
      <c r="F164" s="450"/>
      <c r="G164" s="408">
        <f>F164*E164</f>
        <v>0</v>
      </c>
    </row>
    <row r="165" spans="1:7" ht="16.5" customHeight="1">
      <c r="A165" s="255"/>
      <c r="B165" s="255"/>
      <c r="C165" s="387" t="s">
        <v>260</v>
      </c>
      <c r="D165" s="409" t="s">
        <v>128</v>
      </c>
      <c r="E165" s="261">
        <v>380</v>
      </c>
      <c r="F165" s="451"/>
      <c r="G165" s="408">
        <f>F165*E165</f>
        <v>0</v>
      </c>
    </row>
    <row r="166" spans="1:7" ht="16.5" customHeight="1">
      <c r="A166" s="255"/>
      <c r="B166" s="255"/>
      <c r="C166" s="410"/>
      <c r="D166" s="411"/>
      <c r="E166" s="281"/>
      <c r="F166" s="412"/>
      <c r="G166" s="412"/>
    </row>
    <row r="167" spans="1:7" ht="16.5" customHeight="1">
      <c r="A167" s="355">
        <v>6</v>
      </c>
      <c r="B167" s="370"/>
      <c r="C167" s="401" t="s">
        <v>261</v>
      </c>
      <c r="D167" s="372"/>
      <c r="E167" s="402"/>
      <c r="F167" s="403"/>
      <c r="G167" s="408">
        <f>SUM(G164:G165)</f>
        <v>0</v>
      </c>
    </row>
    <row r="168" spans="2:7" ht="30" customHeight="1">
      <c r="B168" s="237"/>
      <c r="C168" s="302"/>
      <c r="D168" s="296"/>
      <c r="E168" s="303"/>
      <c r="F168" s="310"/>
      <c r="G168" s="310"/>
    </row>
    <row r="169" spans="1:7" ht="30.75" customHeight="1">
      <c r="A169" s="350">
        <v>7</v>
      </c>
      <c r="B169" s="350"/>
      <c r="C169" s="227" t="s">
        <v>262</v>
      </c>
      <c r="D169" s="228" t="s">
        <v>145</v>
      </c>
      <c r="E169" s="229" t="s">
        <v>146</v>
      </c>
      <c r="F169" s="230" t="s">
        <v>147</v>
      </c>
      <c r="G169" s="230" t="s">
        <v>148</v>
      </c>
    </row>
    <row r="170" spans="1:7" ht="15" customHeight="1">
      <c r="A170" s="231"/>
      <c r="B170" s="231"/>
      <c r="C170" s="413"/>
      <c r="D170" s="273"/>
      <c r="E170" s="414"/>
      <c r="F170" s="415"/>
      <c r="G170" s="416"/>
    </row>
    <row r="171" spans="1:7" ht="35.25" customHeight="1">
      <c r="A171" s="94" t="s">
        <v>192</v>
      </c>
      <c r="B171" s="94" t="s">
        <v>149</v>
      </c>
      <c r="C171" s="290" t="s">
        <v>263</v>
      </c>
      <c r="D171" s="291"/>
      <c r="E171" s="292"/>
      <c r="F171" s="293"/>
      <c r="G171" s="293"/>
    </row>
    <row r="172" spans="3:7" ht="93" customHeight="1">
      <c r="C172" s="299" t="s">
        <v>264</v>
      </c>
      <c r="D172" s="291"/>
      <c r="E172" s="292"/>
      <c r="F172" s="293"/>
      <c r="G172" s="293"/>
    </row>
    <row r="173" spans="1:7" ht="16.5" customHeight="1">
      <c r="A173" s="126"/>
      <c r="B173" s="126"/>
      <c r="C173" s="266" t="s">
        <v>265</v>
      </c>
      <c r="D173" s="245" t="s">
        <v>153</v>
      </c>
      <c r="E173" s="417">
        <v>96</v>
      </c>
      <c r="F173" s="451"/>
      <c r="G173" s="408">
        <f>F173*E173</f>
        <v>0</v>
      </c>
    </row>
    <row r="174" spans="1:7" ht="16.5" customHeight="1">
      <c r="A174" s="126"/>
      <c r="B174" s="126"/>
      <c r="C174" s="302"/>
      <c r="D174" s="296"/>
      <c r="E174" s="303"/>
      <c r="F174" s="310"/>
      <c r="G174" s="310"/>
    </row>
    <row r="175" spans="1:7" ht="44.25" customHeight="1">
      <c r="A175" s="94" t="s">
        <v>192</v>
      </c>
      <c r="B175" s="94" t="s">
        <v>158</v>
      </c>
      <c r="C175" s="299" t="s">
        <v>266</v>
      </c>
      <c r="D175" s="291"/>
      <c r="E175" s="292"/>
      <c r="F175" s="293"/>
      <c r="G175" s="293"/>
    </row>
    <row r="176" spans="3:7" ht="76.5" customHeight="1">
      <c r="C176" s="299" t="s">
        <v>267</v>
      </c>
      <c r="D176" s="291"/>
      <c r="E176" s="292"/>
      <c r="F176" s="293"/>
      <c r="G176" s="293"/>
    </row>
    <row r="177" spans="1:7" ht="16.5" customHeight="1">
      <c r="A177" s="126"/>
      <c r="B177" s="126"/>
      <c r="C177" s="266" t="s">
        <v>265</v>
      </c>
      <c r="D177" s="245" t="s">
        <v>153</v>
      </c>
      <c r="E177" s="417">
        <v>96</v>
      </c>
      <c r="F177" s="451"/>
      <c r="G177" s="408">
        <f>F177*E177</f>
        <v>0</v>
      </c>
    </row>
    <row r="178" spans="1:7" ht="16.5" customHeight="1">
      <c r="A178" s="126"/>
      <c r="B178" s="126"/>
      <c r="C178" s="302"/>
      <c r="D178" s="296"/>
      <c r="E178" s="303"/>
      <c r="F178" s="310"/>
      <c r="G178" s="310"/>
    </row>
    <row r="179" spans="1:7" ht="18" customHeight="1">
      <c r="A179" s="305" t="s">
        <v>192</v>
      </c>
      <c r="B179" s="305" t="s">
        <v>162</v>
      </c>
      <c r="C179" s="279" t="s">
        <v>268</v>
      </c>
      <c r="D179" s="418"/>
      <c r="E179" s="300"/>
      <c r="F179" s="419"/>
      <c r="G179" s="419"/>
    </row>
    <row r="180" spans="1:7" ht="108.75" customHeight="1">
      <c r="A180" s="305"/>
      <c r="B180" s="305"/>
      <c r="C180" s="240" t="s">
        <v>269</v>
      </c>
      <c r="D180" s="418"/>
      <c r="E180" s="300"/>
      <c r="F180" s="419"/>
      <c r="G180" s="419"/>
    </row>
    <row r="181" spans="1:7" ht="16.5" customHeight="1">
      <c r="A181" s="278"/>
      <c r="B181" s="278"/>
      <c r="C181" s="284" t="s">
        <v>265</v>
      </c>
      <c r="D181" s="307" t="s">
        <v>153</v>
      </c>
      <c r="E181" s="267">
        <v>96</v>
      </c>
      <c r="F181" s="446"/>
      <c r="G181" s="246">
        <f>F181*E181</f>
        <v>0</v>
      </c>
    </row>
    <row r="182" spans="1:7" ht="16.5" customHeight="1">
      <c r="A182" s="126"/>
      <c r="B182" s="126"/>
      <c r="C182" s="302"/>
      <c r="D182" s="296"/>
      <c r="E182" s="303"/>
      <c r="F182" s="310"/>
      <c r="G182" s="310"/>
    </row>
    <row r="183" spans="1:7" ht="16.5" customHeight="1">
      <c r="A183" s="350">
        <v>7</v>
      </c>
      <c r="B183" s="268"/>
      <c r="C183" s="269" t="s">
        <v>270</v>
      </c>
      <c r="D183" s="270"/>
      <c r="E183" s="420"/>
      <c r="F183" s="421"/>
      <c r="G183" s="246">
        <f>G173+G177+G181</f>
        <v>0</v>
      </c>
    </row>
    <row r="184" spans="1:7" ht="27" customHeight="1">
      <c r="A184" s="231"/>
      <c r="B184" s="231"/>
      <c r="C184" s="272"/>
      <c r="D184" s="273"/>
      <c r="E184" s="422"/>
      <c r="F184" s="415"/>
      <c r="G184" s="423"/>
    </row>
    <row r="185" spans="1:7" ht="32.25" customHeight="1">
      <c r="A185" s="350">
        <v>8</v>
      </c>
      <c r="B185" s="350"/>
      <c r="C185" s="424" t="s">
        <v>271</v>
      </c>
      <c r="D185" s="228" t="s">
        <v>145</v>
      </c>
      <c r="E185" s="229" t="s">
        <v>146</v>
      </c>
      <c r="F185" s="230" t="s">
        <v>147</v>
      </c>
      <c r="G185" s="230" t="s">
        <v>148</v>
      </c>
    </row>
    <row r="186" spans="1:7" ht="16.5" customHeight="1">
      <c r="A186" s="231"/>
      <c r="B186" s="231"/>
      <c r="C186" s="413"/>
      <c r="D186" s="273"/>
      <c r="E186" s="414"/>
      <c r="F186" s="415"/>
      <c r="G186" s="416"/>
    </row>
    <row r="187" spans="1:7" ht="32.25" customHeight="1">
      <c r="A187" s="94" t="s">
        <v>196</v>
      </c>
      <c r="B187" s="94" t="s">
        <v>149</v>
      </c>
      <c r="C187" s="290" t="s">
        <v>272</v>
      </c>
      <c r="D187" s="291"/>
      <c r="E187" s="292"/>
      <c r="F187" s="293"/>
      <c r="G187" s="293"/>
    </row>
    <row r="188" spans="3:7" ht="157.5" customHeight="1">
      <c r="C188" s="299" t="s">
        <v>273</v>
      </c>
      <c r="D188" s="291"/>
      <c r="E188" s="292"/>
      <c r="F188" s="293"/>
      <c r="G188" s="293"/>
    </row>
    <row r="189" spans="3:7" ht="16.5" customHeight="1">
      <c r="C189" s="340" t="s">
        <v>274</v>
      </c>
      <c r="D189" s="341"/>
      <c r="E189" s="425"/>
      <c r="F189" s="426"/>
      <c r="G189" s="426"/>
    </row>
    <row r="190" spans="3:7" ht="16.5" customHeight="1">
      <c r="C190" s="395" t="s">
        <v>275</v>
      </c>
      <c r="D190" s="345" t="s">
        <v>153</v>
      </c>
      <c r="E190" s="427">
        <v>96</v>
      </c>
      <c r="F190" s="446"/>
      <c r="G190" s="428">
        <f>F190*E190</f>
        <v>0</v>
      </c>
    </row>
    <row r="191" spans="3:7" ht="16.5" customHeight="1">
      <c r="C191" s="395" t="s">
        <v>204</v>
      </c>
      <c r="D191" s="245" t="s">
        <v>11</v>
      </c>
      <c r="E191" s="417">
        <v>9</v>
      </c>
      <c r="F191" s="446"/>
      <c r="G191" s="428">
        <f>F191*E191</f>
        <v>0</v>
      </c>
    </row>
    <row r="192" spans="3:7" ht="16.5" customHeight="1">
      <c r="C192" s="395" t="s">
        <v>205</v>
      </c>
      <c r="D192" s="245" t="s">
        <v>11</v>
      </c>
      <c r="E192" s="417">
        <v>6</v>
      </c>
      <c r="F192" s="446"/>
      <c r="G192" s="428">
        <f>F192*E192</f>
        <v>0</v>
      </c>
    </row>
    <row r="193" spans="3:7" ht="16.5" customHeight="1">
      <c r="C193" s="429"/>
      <c r="D193" s="296"/>
      <c r="E193" s="303"/>
      <c r="F193" s="310"/>
      <c r="G193" s="310"/>
    </row>
    <row r="194" spans="1:7" ht="16.5" customHeight="1">
      <c r="A194" s="350">
        <v>8</v>
      </c>
      <c r="B194" s="268"/>
      <c r="C194" s="269" t="s">
        <v>276</v>
      </c>
      <c r="D194" s="270"/>
      <c r="E194" s="420"/>
      <c r="F194" s="421"/>
      <c r="G194" s="246">
        <f>SUM(G190:G192)</f>
        <v>0</v>
      </c>
    </row>
    <row r="195" spans="1:7" ht="16.5" customHeight="1">
      <c r="A195" s="126"/>
      <c r="B195" s="126"/>
      <c r="C195" s="302"/>
      <c r="D195" s="296"/>
      <c r="E195" s="303"/>
      <c r="F195" s="310"/>
      <c r="G195" s="310"/>
    </row>
    <row r="196" spans="1:7" ht="16.5" customHeight="1">
      <c r="A196" s="126"/>
      <c r="B196" s="126"/>
      <c r="C196" s="302"/>
      <c r="D196" s="296"/>
      <c r="E196" s="303"/>
      <c r="F196" s="310"/>
      <c r="G196" s="310"/>
    </row>
    <row r="197" spans="1:8" ht="16.5" customHeight="1">
      <c r="A197" s="67" t="s">
        <v>219</v>
      </c>
      <c r="B197" s="126"/>
      <c r="C197" s="430" t="s">
        <v>144</v>
      </c>
      <c r="D197" s="23"/>
      <c r="E197" s="431"/>
      <c r="F197" s="391"/>
      <c r="G197" s="391"/>
      <c r="H197" s="432"/>
    </row>
    <row r="198" spans="3:7" s="167" customFormat="1" ht="15">
      <c r="C198" s="433"/>
      <c r="D198" s="23"/>
      <c r="E198" s="431"/>
      <c r="F198" s="391"/>
      <c r="G198" s="391"/>
    </row>
    <row r="199" spans="1:7" s="167" customFormat="1" ht="18" customHeight="1">
      <c r="A199" s="434">
        <v>1</v>
      </c>
      <c r="C199" s="435" t="s">
        <v>31</v>
      </c>
      <c r="D199" s="134"/>
      <c r="E199" s="436"/>
      <c r="F199" s="437"/>
      <c r="G199" s="98">
        <f>G32</f>
        <v>0</v>
      </c>
    </row>
    <row r="200" spans="1:8" s="439" customFormat="1" ht="15">
      <c r="A200" s="438">
        <v>2</v>
      </c>
      <c r="C200" s="435" t="s">
        <v>32</v>
      </c>
      <c r="D200" s="134"/>
      <c r="E200" s="436"/>
      <c r="F200" s="437"/>
      <c r="G200" s="98">
        <f>G96</f>
        <v>0</v>
      </c>
      <c r="H200" s="219"/>
    </row>
    <row r="201" spans="1:8" s="439" customFormat="1" ht="15">
      <c r="A201" s="438">
        <v>3</v>
      </c>
      <c r="C201" s="435" t="s">
        <v>277</v>
      </c>
      <c r="D201" s="134"/>
      <c r="E201" s="436"/>
      <c r="F201" s="437"/>
      <c r="G201" s="98">
        <f>G108</f>
        <v>0</v>
      </c>
      <c r="H201" s="219"/>
    </row>
    <row r="202" spans="1:7" s="167" customFormat="1" ht="17.25" customHeight="1">
      <c r="A202" s="67">
        <v>4</v>
      </c>
      <c r="B202" s="126"/>
      <c r="C202" s="435" t="s">
        <v>278</v>
      </c>
      <c r="D202" s="134"/>
      <c r="E202" s="436"/>
      <c r="F202" s="437"/>
      <c r="G202" s="98">
        <f>G145</f>
        <v>0</v>
      </c>
    </row>
    <row r="203" spans="1:7" s="167" customFormat="1" ht="17.25" customHeight="1">
      <c r="A203" s="67">
        <v>5</v>
      </c>
      <c r="B203" s="126"/>
      <c r="C203" s="435" t="s">
        <v>279</v>
      </c>
      <c r="D203" s="134"/>
      <c r="E203" s="436"/>
      <c r="F203" s="437"/>
      <c r="G203" s="98">
        <f>G157</f>
        <v>0</v>
      </c>
    </row>
    <row r="204" spans="1:7" s="167" customFormat="1" ht="17.25" customHeight="1">
      <c r="A204" s="67">
        <v>6</v>
      </c>
      <c r="B204" s="126"/>
      <c r="C204" s="435" t="s">
        <v>280</v>
      </c>
      <c r="D204" s="134"/>
      <c r="E204" s="436"/>
      <c r="F204" s="437"/>
      <c r="G204" s="98">
        <f>G167</f>
        <v>0</v>
      </c>
    </row>
    <row r="205" spans="1:7" s="167" customFormat="1" ht="17.25" customHeight="1">
      <c r="A205" s="67">
        <v>7</v>
      </c>
      <c r="B205" s="126"/>
      <c r="C205" s="435" t="s">
        <v>281</v>
      </c>
      <c r="D205" s="134"/>
      <c r="E205" s="436"/>
      <c r="F205" s="437"/>
      <c r="G205" s="98">
        <f>G183</f>
        <v>0</v>
      </c>
    </row>
    <row r="206" spans="1:7" ht="18" customHeight="1">
      <c r="A206" s="67">
        <v>8</v>
      </c>
      <c r="B206" s="126"/>
      <c r="C206" s="435" t="s">
        <v>282</v>
      </c>
      <c r="D206" s="134"/>
      <c r="E206" s="436"/>
      <c r="F206" s="437"/>
      <c r="G206" s="98">
        <f>G194</f>
        <v>0</v>
      </c>
    </row>
    <row r="207" spans="1:7" s="167" customFormat="1" ht="15">
      <c r="A207" s="126"/>
      <c r="B207" s="126"/>
      <c r="C207" s="433"/>
      <c r="D207" s="23"/>
      <c r="E207" s="241"/>
      <c r="F207" s="129"/>
      <c r="G207" s="93"/>
    </row>
    <row r="208" spans="1:7" s="167" customFormat="1" ht="15">
      <c r="A208" s="138"/>
      <c r="B208" s="138"/>
      <c r="C208" s="139" t="s">
        <v>143</v>
      </c>
      <c r="D208" s="140"/>
      <c r="E208" s="141"/>
      <c r="F208" s="142"/>
      <c r="G208" s="62">
        <f>SUM(G199:G207)</f>
        <v>0</v>
      </c>
    </row>
    <row r="209" spans="1:7" s="167" customFormat="1" ht="15">
      <c r="A209" s="126"/>
      <c r="B209" s="126"/>
      <c r="C209" s="433"/>
      <c r="D209" s="23"/>
      <c r="E209" s="241"/>
      <c r="F209" s="129"/>
      <c r="G209" s="93"/>
    </row>
    <row r="210" spans="1:7" s="167" customFormat="1" ht="15">
      <c r="A210" s="126"/>
      <c r="B210" s="126"/>
      <c r="C210" s="440"/>
      <c r="D210" s="23"/>
      <c r="E210" s="241"/>
      <c r="F210" s="129"/>
      <c r="G210" s="441"/>
    </row>
    <row r="211" ht="15">
      <c r="B211" s="126"/>
    </row>
  </sheetData>
  <sheetProtection password="D73E" sheet="1" selectLockedCells="1"/>
  <mergeCells count="1">
    <mergeCell ref="E32:F32"/>
  </mergeCells>
  <printOptions/>
  <pageMargins left="0.7480314960629921" right="0.7480314960629921" top="1.1811023622047245" bottom="1.1811023622047245" header="0.5118110236220472" footer="0.5118110236220472"/>
  <pageSetup firstPageNumber="2" useFirstPageNumber="1" horizontalDpi="600" verticalDpi="600" orientation="portrait" paperSize="9" scale="91" r:id="rId1"/>
  <headerFooter alignWithMargins="0">
    <oddHeader>&amp;L&amp;"Arial,Regular"&amp;8Projektirao: VIA FACTUM d.o.o.
Glavni projektant: S. Panović dipl. ing. grad.
Projektant: S. Panović dipl. ing. grad.
              &amp;R&amp;"Times New Roman,Regular"&amp;8T.D.: 293/14
Z.O.P.:46/14</oddHeader>
    <oddFooter>&amp;L&amp;"Arial,Regular"&amp;8
Investitor: GRAD ZADAR
Građevina:  Nerazvrstana prometnica  u Zadru  - ulica Jurja Šižgorića
Mapa 1 : Prometnica
&amp;R&amp;"Times New Roman,Regular"&amp;9 1</oddFooter>
  </headerFooter>
  <rowBreaks count="18" manualBreakCount="18">
    <brk id="12" max="255" man="1"/>
    <brk id="15" max="255" man="1"/>
    <brk id="33" max="255" man="1"/>
    <brk id="44" max="255" man="1"/>
    <brk id="53" max="255" man="1"/>
    <brk id="66" max="255" man="1"/>
    <brk id="70" max="255" man="1"/>
    <brk id="82" max="255" man="1"/>
    <brk id="96" max="255" man="1"/>
    <brk id="109" max="255" man="1"/>
    <brk id="117" max="255" man="1"/>
    <brk id="124" max="255" man="1"/>
    <brk id="134" max="255" man="1"/>
    <brk id="138" max="255" man="1"/>
    <brk id="157" max="255" man="1"/>
    <brk id="178" max="255" man="1"/>
    <brk id="183" max="255" man="1"/>
    <brk id="196" max="255" man="1"/>
  </rowBreaks>
</worksheet>
</file>

<file path=xl/worksheets/sheet6.xml><?xml version="1.0" encoding="utf-8"?>
<worksheet xmlns="http://schemas.openxmlformats.org/spreadsheetml/2006/main" xmlns:r="http://schemas.openxmlformats.org/officeDocument/2006/relationships">
  <dimension ref="A1:J157"/>
  <sheetViews>
    <sheetView view="pageBreakPreview" zoomScaleSheetLayoutView="100" zoomScalePageLayoutView="0" workbookViewId="0" topLeftCell="A139">
      <selection activeCell="G174" sqref="G174"/>
    </sheetView>
  </sheetViews>
  <sheetFormatPr defaultColWidth="9.140625" defaultRowHeight="12.75"/>
  <cols>
    <col min="1" max="1" width="4.28125" style="454" customWidth="1"/>
    <col min="2" max="2" width="4.28125" style="453" customWidth="1"/>
    <col min="3" max="3" width="40.7109375" style="547" customWidth="1"/>
    <col min="4" max="4" width="9.140625" style="547" customWidth="1"/>
    <col min="5" max="5" width="8.421875" style="547" bestFit="1" customWidth="1"/>
    <col min="6" max="6" width="9.28125" style="547" bestFit="1" customWidth="1"/>
    <col min="7" max="7" width="15.00390625" style="547" customWidth="1"/>
    <col min="8" max="8" width="9.140625" style="454" customWidth="1"/>
    <col min="9" max="9" width="10.140625" style="454" bestFit="1" customWidth="1"/>
    <col min="10" max="16384" width="9.140625" style="454" customWidth="1"/>
  </cols>
  <sheetData>
    <row r="1" spans="1:7" ht="18.75">
      <c r="A1" s="452" t="s">
        <v>227</v>
      </c>
      <c r="C1" s="596" t="s">
        <v>283</v>
      </c>
      <c r="D1" s="596"/>
      <c r="E1" s="596"/>
      <c r="F1" s="596"/>
      <c r="G1" s="596"/>
    </row>
    <row r="3" spans="2:7" ht="15">
      <c r="B3" s="607" t="s">
        <v>284</v>
      </c>
      <c r="C3" s="608"/>
      <c r="D3" s="608"/>
      <c r="E3" s="608"/>
      <c r="F3" s="608"/>
      <c r="G3" s="609"/>
    </row>
    <row r="4" spans="1:7" ht="28.5">
      <c r="A4" s="455"/>
      <c r="B4" s="456"/>
      <c r="C4" s="457" t="s">
        <v>285</v>
      </c>
      <c r="D4" s="458" t="s">
        <v>286</v>
      </c>
      <c r="E4" s="459" t="s">
        <v>287</v>
      </c>
      <c r="F4" s="458" t="s">
        <v>147</v>
      </c>
      <c r="G4" s="459" t="s">
        <v>288</v>
      </c>
    </row>
    <row r="5" spans="2:7" ht="90">
      <c r="B5" s="606">
        <v>1</v>
      </c>
      <c r="C5" s="460" t="s">
        <v>289</v>
      </c>
      <c r="D5" s="461"/>
      <c r="E5" s="462"/>
      <c r="F5" s="548"/>
      <c r="G5" s="464"/>
    </row>
    <row r="6" spans="2:7" ht="15">
      <c r="B6" s="606"/>
      <c r="C6" s="465" t="s">
        <v>290</v>
      </c>
      <c r="D6" s="461" t="s">
        <v>291</v>
      </c>
      <c r="E6" s="463">
        <v>20</v>
      </c>
      <c r="F6" s="548"/>
      <c r="G6" s="466">
        <f>F6*E6</f>
        <v>0</v>
      </c>
    </row>
    <row r="7" spans="1:7" ht="15">
      <c r="A7" s="467"/>
      <c r="B7" s="468"/>
      <c r="C7" s="469"/>
      <c r="D7" s="470"/>
      <c r="E7" s="471"/>
      <c r="F7" s="549"/>
      <c r="G7" s="472"/>
    </row>
    <row r="8" spans="2:7" ht="75">
      <c r="B8" s="606">
        <v>2</v>
      </c>
      <c r="C8" s="460" t="s">
        <v>292</v>
      </c>
      <c r="D8" s="461"/>
      <c r="E8" s="463"/>
      <c r="F8" s="548"/>
      <c r="G8" s="466"/>
    </row>
    <row r="9" spans="2:7" ht="15">
      <c r="B9" s="606"/>
      <c r="C9" s="460" t="s">
        <v>293</v>
      </c>
      <c r="D9" s="461" t="s">
        <v>291</v>
      </c>
      <c r="E9" s="463">
        <v>140</v>
      </c>
      <c r="F9" s="548"/>
      <c r="G9" s="466">
        <f>F9*E9</f>
        <v>0</v>
      </c>
    </row>
    <row r="10" spans="1:7" ht="15">
      <c r="A10" s="467"/>
      <c r="B10" s="468"/>
      <c r="C10" s="473"/>
      <c r="D10" s="470"/>
      <c r="E10" s="471"/>
      <c r="F10" s="549"/>
      <c r="G10" s="472"/>
    </row>
    <row r="11" spans="2:7" ht="53.25" customHeight="1">
      <c r="B11" s="474">
        <v>3</v>
      </c>
      <c r="C11" s="475" t="s">
        <v>294</v>
      </c>
      <c r="D11" s="461" t="s">
        <v>131</v>
      </c>
      <c r="E11" s="476">
        <f>E6*0.4*0.3</f>
        <v>2.4</v>
      </c>
      <c r="F11" s="548"/>
      <c r="G11" s="466">
        <f>F11*E11</f>
        <v>0</v>
      </c>
    </row>
    <row r="12" spans="2:7" ht="15" customHeight="1">
      <c r="B12" s="468"/>
      <c r="C12" s="477"/>
      <c r="D12" s="470"/>
      <c r="E12" s="478"/>
      <c r="F12" s="549"/>
      <c r="G12" s="472"/>
    </row>
    <row r="13" spans="2:7" ht="15">
      <c r="B13" s="474">
        <v>4</v>
      </c>
      <c r="C13" s="475" t="s">
        <v>295</v>
      </c>
      <c r="D13" s="461" t="s">
        <v>131</v>
      </c>
      <c r="E13" s="476">
        <f>E6*0.4*0.2+E9*0.5*0.15</f>
        <v>12.1</v>
      </c>
      <c r="F13" s="548"/>
      <c r="G13" s="466">
        <f>F13*E13</f>
        <v>0</v>
      </c>
    </row>
    <row r="14" spans="1:7" ht="15">
      <c r="A14" s="467"/>
      <c r="B14" s="468"/>
      <c r="C14" s="477"/>
      <c r="D14" s="470"/>
      <c r="E14" s="478"/>
      <c r="F14" s="549"/>
      <c r="G14" s="472"/>
    </row>
    <row r="15" spans="2:7" ht="75">
      <c r="B15" s="606">
        <v>5</v>
      </c>
      <c r="C15" s="460" t="s">
        <v>296</v>
      </c>
      <c r="D15" s="461"/>
      <c r="E15" s="479"/>
      <c r="F15" s="548"/>
      <c r="G15" s="466"/>
    </row>
    <row r="16" spans="2:7" ht="15">
      <c r="B16" s="606"/>
      <c r="C16" s="460" t="s">
        <v>297</v>
      </c>
      <c r="D16" s="461" t="s">
        <v>291</v>
      </c>
      <c r="E16" s="476">
        <f>E9*2</f>
        <v>280</v>
      </c>
      <c r="F16" s="548"/>
      <c r="G16" s="466">
        <f>F16*E16</f>
        <v>0</v>
      </c>
    </row>
    <row r="17" spans="1:7" ht="15">
      <c r="A17" s="467"/>
      <c r="B17" s="468"/>
      <c r="C17" s="473"/>
      <c r="D17" s="470"/>
      <c r="E17" s="478"/>
      <c r="F17" s="549"/>
      <c r="G17" s="472"/>
    </row>
    <row r="18" spans="2:7" ht="45">
      <c r="B18" s="474">
        <v>6</v>
      </c>
      <c r="C18" s="460" t="s">
        <v>298</v>
      </c>
      <c r="D18" s="461" t="s">
        <v>291</v>
      </c>
      <c r="E18" s="480">
        <f>160*1.05+5*4+1*2</f>
        <v>190</v>
      </c>
      <c r="F18" s="550"/>
      <c r="G18" s="466">
        <f>F18*E18</f>
        <v>0</v>
      </c>
    </row>
    <row r="19" spans="1:7" ht="15">
      <c r="A19" s="467"/>
      <c r="B19" s="468"/>
      <c r="C19" s="473"/>
      <c r="D19" s="470"/>
      <c r="E19" s="482"/>
      <c r="F19" s="551"/>
      <c r="G19" s="472"/>
    </row>
    <row r="20" spans="2:7" ht="30">
      <c r="B20" s="474">
        <v>7</v>
      </c>
      <c r="C20" s="460" t="s">
        <v>299</v>
      </c>
      <c r="D20" s="461" t="s">
        <v>11</v>
      </c>
      <c r="E20" s="480">
        <f>ROUNDUP(((160-20)*1.1),0)</f>
        <v>154</v>
      </c>
      <c r="F20" s="550"/>
      <c r="G20" s="466">
        <f>F20*E20</f>
        <v>0</v>
      </c>
    </row>
    <row r="21" spans="1:7" ht="15">
      <c r="A21" s="467"/>
      <c r="B21" s="468"/>
      <c r="C21" s="473"/>
      <c r="D21" s="470"/>
      <c r="E21" s="482"/>
      <c r="F21" s="551"/>
      <c r="G21" s="472"/>
    </row>
    <row r="22" spans="2:7" ht="30">
      <c r="B22" s="474">
        <v>8</v>
      </c>
      <c r="C22" s="460" t="s">
        <v>300</v>
      </c>
      <c r="D22" s="461" t="s">
        <v>291</v>
      </c>
      <c r="E22" s="480">
        <f>ROUNDUP((160+20),0)</f>
        <v>180</v>
      </c>
      <c r="F22" s="550"/>
      <c r="G22" s="466">
        <f>F22*E22</f>
        <v>0</v>
      </c>
    </row>
    <row r="23" spans="1:7" ht="15">
      <c r="A23" s="467"/>
      <c r="B23" s="468"/>
      <c r="C23" s="473"/>
      <c r="D23" s="470"/>
      <c r="E23" s="482"/>
      <c r="F23" s="551"/>
      <c r="G23" s="472"/>
    </row>
    <row r="24" spans="2:9" ht="30">
      <c r="B24" s="474">
        <v>9</v>
      </c>
      <c r="C24" s="460" t="s">
        <v>301</v>
      </c>
      <c r="D24" s="461" t="s">
        <v>291</v>
      </c>
      <c r="E24" s="480">
        <f>ROUNDUP((160*1.05+6*2),0)</f>
        <v>180</v>
      </c>
      <c r="F24" s="550"/>
      <c r="G24" s="466">
        <f>F24*E24</f>
        <v>0</v>
      </c>
      <c r="I24" s="484"/>
    </row>
    <row r="25" spans="1:9" ht="15">
      <c r="A25" s="467"/>
      <c r="B25" s="468"/>
      <c r="C25" s="473"/>
      <c r="D25" s="470"/>
      <c r="E25" s="482"/>
      <c r="F25" s="551"/>
      <c r="G25" s="472"/>
      <c r="I25" s="484"/>
    </row>
    <row r="26" spans="2:7" ht="45">
      <c r="B26" s="474">
        <v>10</v>
      </c>
      <c r="C26" s="460" t="s">
        <v>302</v>
      </c>
      <c r="D26" s="461" t="s">
        <v>11</v>
      </c>
      <c r="E26" s="481">
        <f>(E29+1)*2</f>
        <v>14</v>
      </c>
      <c r="F26" s="550"/>
      <c r="G26" s="466">
        <f>F26*E26</f>
        <v>0</v>
      </c>
    </row>
    <row r="27" spans="1:7" ht="15">
      <c r="A27" s="467"/>
      <c r="B27" s="468"/>
      <c r="C27" s="473"/>
      <c r="D27" s="470"/>
      <c r="E27" s="483"/>
      <c r="F27" s="551"/>
      <c r="G27" s="472"/>
    </row>
    <row r="28" spans="2:7" ht="45">
      <c r="B28" s="606">
        <v>11</v>
      </c>
      <c r="C28" s="460" t="s">
        <v>303</v>
      </c>
      <c r="D28" s="461"/>
      <c r="E28" s="479"/>
      <c r="F28" s="548"/>
      <c r="G28" s="464"/>
    </row>
    <row r="29" spans="2:7" ht="15">
      <c r="B29" s="606"/>
      <c r="C29" s="460" t="s">
        <v>304</v>
      </c>
      <c r="D29" s="461" t="s">
        <v>11</v>
      </c>
      <c r="E29" s="476">
        <v>6</v>
      </c>
      <c r="F29" s="548"/>
      <c r="G29" s="466">
        <f>F29*E29</f>
        <v>0</v>
      </c>
    </row>
    <row r="30" spans="1:7" ht="15">
      <c r="A30" s="467"/>
      <c r="B30" s="468"/>
      <c r="C30" s="473"/>
      <c r="D30" s="470"/>
      <c r="E30" s="478"/>
      <c r="F30" s="549"/>
      <c r="G30" s="472"/>
    </row>
    <row r="31" spans="2:7" ht="75">
      <c r="B31" s="474">
        <v>12</v>
      </c>
      <c r="C31" s="475" t="s">
        <v>305</v>
      </c>
      <c r="D31" s="461" t="s">
        <v>11</v>
      </c>
      <c r="E31" s="476">
        <f>E29</f>
        <v>6</v>
      </c>
      <c r="F31" s="548"/>
      <c r="G31" s="466">
        <f>F31*E31</f>
        <v>0</v>
      </c>
    </row>
    <row r="32" spans="1:7" ht="15">
      <c r="A32" s="467"/>
      <c r="B32" s="468"/>
      <c r="C32" s="477"/>
      <c r="D32" s="470"/>
      <c r="E32" s="478"/>
      <c r="F32" s="549"/>
      <c r="G32" s="472"/>
    </row>
    <row r="33" spans="2:7" ht="30">
      <c r="B33" s="474">
        <v>13</v>
      </c>
      <c r="C33" s="460" t="s">
        <v>306</v>
      </c>
      <c r="D33" s="461" t="s">
        <v>11</v>
      </c>
      <c r="E33" s="463">
        <v>1</v>
      </c>
      <c r="F33" s="548"/>
      <c r="G33" s="466">
        <f>F33*E33</f>
        <v>0</v>
      </c>
    </row>
    <row r="34" spans="1:7" ht="15">
      <c r="A34" s="467"/>
      <c r="B34" s="468"/>
      <c r="C34" s="473"/>
      <c r="D34" s="470"/>
      <c r="E34" s="471"/>
      <c r="F34" s="549"/>
      <c r="G34" s="485"/>
    </row>
    <row r="35" spans="2:7" ht="105">
      <c r="B35" s="597">
        <v>14</v>
      </c>
      <c r="C35" s="460" t="s">
        <v>307</v>
      </c>
      <c r="D35" s="461"/>
      <c r="E35" s="463"/>
      <c r="F35" s="548"/>
      <c r="G35" s="464"/>
    </row>
    <row r="36" spans="2:7" ht="45">
      <c r="B36" s="598"/>
      <c r="C36" s="460" t="s">
        <v>308</v>
      </c>
      <c r="D36" s="461" t="s">
        <v>11</v>
      </c>
      <c r="E36" s="463">
        <v>1</v>
      </c>
      <c r="F36" s="548"/>
      <c r="G36" s="466">
        <f>F36*E36</f>
        <v>0</v>
      </c>
    </row>
    <row r="37" spans="2:7" ht="15">
      <c r="B37" s="468"/>
      <c r="C37" s="473"/>
      <c r="D37" s="470"/>
      <c r="E37" s="471"/>
      <c r="F37" s="549"/>
      <c r="G37" s="485"/>
    </row>
    <row r="38" spans="2:7" ht="45">
      <c r="B38" s="474">
        <v>15</v>
      </c>
      <c r="C38" s="460" t="s">
        <v>309</v>
      </c>
      <c r="D38" s="461" t="s">
        <v>11</v>
      </c>
      <c r="E38" s="463">
        <v>1</v>
      </c>
      <c r="F38" s="548"/>
      <c r="G38" s="466">
        <f>F38*E38</f>
        <v>0</v>
      </c>
    </row>
    <row r="39" spans="1:7" ht="15">
      <c r="A39" s="467"/>
      <c r="B39" s="468"/>
      <c r="C39" s="473"/>
      <c r="D39" s="470"/>
      <c r="E39" s="471"/>
      <c r="F39" s="549"/>
      <c r="G39" s="485"/>
    </row>
    <row r="40" spans="2:7" ht="60">
      <c r="B40" s="474">
        <v>16</v>
      </c>
      <c r="C40" s="460" t="s">
        <v>310</v>
      </c>
      <c r="D40" s="461" t="s">
        <v>11</v>
      </c>
      <c r="E40" s="463">
        <v>1</v>
      </c>
      <c r="F40" s="548"/>
      <c r="G40" s="466">
        <f>F40*E40</f>
        <v>0</v>
      </c>
    </row>
    <row r="41" spans="1:7" ht="15">
      <c r="A41" s="467"/>
      <c r="B41" s="468"/>
      <c r="C41" s="473"/>
      <c r="D41" s="470"/>
      <c r="E41" s="471"/>
      <c r="F41" s="549"/>
      <c r="G41" s="485"/>
    </row>
    <row r="42" spans="2:7" ht="30">
      <c r="B42" s="474">
        <v>17</v>
      </c>
      <c r="C42" s="460" t="s">
        <v>311</v>
      </c>
      <c r="D42" s="461" t="s">
        <v>12</v>
      </c>
      <c r="E42" s="476">
        <v>1</v>
      </c>
      <c r="F42" s="548"/>
      <c r="G42" s="466">
        <f>F42*E42</f>
        <v>0</v>
      </c>
    </row>
    <row r="43" spans="1:7" ht="15">
      <c r="A43" s="467"/>
      <c r="B43" s="468"/>
      <c r="C43" s="473"/>
      <c r="D43" s="470"/>
      <c r="E43" s="478"/>
      <c r="F43" s="549"/>
      <c r="G43" s="472"/>
    </row>
    <row r="44" spans="2:7" ht="15">
      <c r="B44" s="474">
        <v>18</v>
      </c>
      <c r="C44" s="460" t="s">
        <v>312</v>
      </c>
      <c r="D44" s="461" t="s">
        <v>291</v>
      </c>
      <c r="E44" s="476">
        <v>160</v>
      </c>
      <c r="F44" s="548"/>
      <c r="G44" s="466">
        <f>F44*E44</f>
        <v>0</v>
      </c>
    </row>
    <row r="45" spans="1:7" ht="15">
      <c r="A45" s="467"/>
      <c r="B45" s="468"/>
      <c r="C45" s="473"/>
      <c r="D45" s="470"/>
      <c r="E45" s="478"/>
      <c r="F45" s="549"/>
      <c r="G45" s="472"/>
    </row>
    <row r="46" spans="2:7" ht="30">
      <c r="B46" s="474">
        <v>19</v>
      </c>
      <c r="C46" s="460" t="s">
        <v>313</v>
      </c>
      <c r="D46" s="461" t="s">
        <v>11</v>
      </c>
      <c r="E46" s="476">
        <f>SUM(E31:E31)</f>
        <v>6</v>
      </c>
      <c r="F46" s="548"/>
      <c r="G46" s="466">
        <f>F46*E46</f>
        <v>0</v>
      </c>
    </row>
    <row r="47" spans="1:7" ht="15">
      <c r="A47" s="467"/>
      <c r="B47" s="468"/>
      <c r="C47" s="473"/>
      <c r="D47" s="470"/>
      <c r="E47" s="478"/>
      <c r="F47" s="549"/>
      <c r="G47" s="472"/>
    </row>
    <row r="48" spans="2:7" ht="30">
      <c r="B48" s="474">
        <v>20</v>
      </c>
      <c r="C48" s="460" t="s">
        <v>314</v>
      </c>
      <c r="D48" s="461" t="s">
        <v>12</v>
      </c>
      <c r="E48" s="476">
        <v>1</v>
      </c>
      <c r="F48" s="548"/>
      <c r="G48" s="466">
        <f>F48*E48</f>
        <v>0</v>
      </c>
    </row>
    <row r="49" spans="1:7" ht="15">
      <c r="A49" s="467"/>
      <c r="B49" s="468"/>
      <c r="C49" s="473"/>
      <c r="D49" s="470"/>
      <c r="E49" s="478"/>
      <c r="F49" s="549"/>
      <c r="G49" s="472"/>
    </row>
    <row r="50" spans="2:7" ht="30">
      <c r="B50" s="606">
        <v>21</v>
      </c>
      <c r="C50" s="486" t="s">
        <v>315</v>
      </c>
      <c r="D50" s="461"/>
      <c r="E50" s="463"/>
      <c r="F50" s="548"/>
      <c r="G50" s="464"/>
    </row>
    <row r="51" spans="2:7" ht="15">
      <c r="B51" s="606"/>
      <c r="C51" s="460" t="s">
        <v>316</v>
      </c>
      <c r="D51" s="461"/>
      <c r="E51" s="463"/>
      <c r="F51" s="548"/>
      <c r="G51" s="464"/>
    </row>
    <row r="52" spans="2:7" ht="15">
      <c r="B52" s="606"/>
      <c r="C52" s="460" t="s">
        <v>317</v>
      </c>
      <c r="D52" s="461"/>
      <c r="E52" s="463"/>
      <c r="F52" s="548"/>
      <c r="G52" s="464"/>
    </row>
    <row r="53" spans="2:7" ht="15">
      <c r="B53" s="606"/>
      <c r="C53" s="460" t="s">
        <v>318</v>
      </c>
      <c r="D53" s="461"/>
      <c r="E53" s="463"/>
      <c r="F53" s="548"/>
      <c r="G53" s="464"/>
    </row>
    <row r="54" spans="2:7" ht="15">
      <c r="B54" s="606"/>
      <c r="C54" s="460" t="s">
        <v>319</v>
      </c>
      <c r="D54" s="461"/>
      <c r="E54" s="463"/>
      <c r="F54" s="548"/>
      <c r="G54" s="464"/>
    </row>
    <row r="55" spans="2:7" ht="15">
      <c r="B55" s="606"/>
      <c r="C55" s="460" t="s">
        <v>320</v>
      </c>
      <c r="D55" s="461"/>
      <c r="E55" s="463"/>
      <c r="F55" s="548"/>
      <c r="G55" s="464"/>
    </row>
    <row r="56" spans="2:7" ht="15">
      <c r="B56" s="606"/>
      <c r="C56" s="460"/>
      <c r="D56" s="461" t="s">
        <v>12</v>
      </c>
      <c r="E56" s="463">
        <v>1</v>
      </c>
      <c r="F56" s="548"/>
      <c r="G56" s="466">
        <f>F56*E56</f>
        <v>0</v>
      </c>
    </row>
    <row r="57" spans="2:8" ht="15">
      <c r="B57" s="603" t="s">
        <v>321</v>
      </c>
      <c r="C57" s="604"/>
      <c r="D57" s="604"/>
      <c r="E57" s="604"/>
      <c r="F57" s="605"/>
      <c r="G57" s="487">
        <f>SUM(G6:G56)</f>
        <v>0</v>
      </c>
      <c r="H57" s="488"/>
    </row>
    <row r="61" spans="2:7" ht="15">
      <c r="B61" s="607" t="s">
        <v>322</v>
      </c>
      <c r="C61" s="608"/>
      <c r="D61" s="608"/>
      <c r="E61" s="608"/>
      <c r="F61" s="608"/>
      <c r="G61" s="609"/>
    </row>
    <row r="62" spans="1:7" ht="28.5">
      <c r="A62" s="455"/>
      <c r="B62" s="489"/>
      <c r="C62" s="490" t="s">
        <v>285</v>
      </c>
      <c r="D62" s="491" t="s">
        <v>286</v>
      </c>
      <c r="E62" s="492" t="s">
        <v>287</v>
      </c>
      <c r="F62" s="491" t="s">
        <v>147</v>
      </c>
      <c r="G62" s="492" t="s">
        <v>288</v>
      </c>
    </row>
    <row r="63" spans="2:7" s="108" customFormat="1" ht="45">
      <c r="B63" s="597">
        <v>1</v>
      </c>
      <c r="C63" s="460" t="s">
        <v>323</v>
      </c>
      <c r="D63" s="493"/>
      <c r="E63" s="494"/>
      <c r="F63" s="494"/>
      <c r="G63" s="466"/>
    </row>
    <row r="64" spans="2:7" s="108" customFormat="1" ht="15">
      <c r="B64" s="602"/>
      <c r="C64" s="495" t="s">
        <v>324</v>
      </c>
      <c r="D64" s="496"/>
      <c r="E64" s="497"/>
      <c r="F64" s="552"/>
      <c r="G64" s="498"/>
    </row>
    <row r="65" spans="2:7" s="108" customFormat="1" ht="15">
      <c r="B65" s="602"/>
      <c r="C65" s="495" t="s">
        <v>325</v>
      </c>
      <c r="D65" s="496"/>
      <c r="E65" s="497"/>
      <c r="F65" s="552"/>
      <c r="G65" s="498"/>
    </row>
    <row r="66" spans="2:7" s="108" customFormat="1" ht="15">
      <c r="B66" s="602"/>
      <c r="C66" s="495" t="s">
        <v>326</v>
      </c>
      <c r="D66" s="496"/>
      <c r="E66" s="497"/>
      <c r="F66" s="552"/>
      <c r="G66" s="498"/>
    </row>
    <row r="67" spans="2:7" s="108" customFormat="1" ht="15">
      <c r="B67" s="602"/>
      <c r="C67" s="495" t="s">
        <v>327</v>
      </c>
      <c r="D67" s="496"/>
      <c r="E67" s="497"/>
      <c r="F67" s="552"/>
      <c r="G67" s="498"/>
    </row>
    <row r="68" spans="2:7" s="108" customFormat="1" ht="15">
      <c r="B68" s="602"/>
      <c r="C68" s="495" t="s">
        <v>328</v>
      </c>
      <c r="D68" s="496"/>
      <c r="E68" s="497"/>
      <c r="F68" s="552"/>
      <c r="G68" s="498"/>
    </row>
    <row r="69" spans="2:7" s="108" customFormat="1" ht="15">
      <c r="B69" s="602"/>
      <c r="C69" s="495" t="s">
        <v>329</v>
      </c>
      <c r="D69" s="496"/>
      <c r="E69" s="497"/>
      <c r="F69" s="552"/>
      <c r="G69" s="498"/>
    </row>
    <row r="70" spans="2:7" s="108" customFormat="1" ht="15">
      <c r="B70" s="602"/>
      <c r="C70" s="495" t="s">
        <v>330</v>
      </c>
      <c r="D70" s="496"/>
      <c r="E70" s="497"/>
      <c r="F70" s="552"/>
      <c r="G70" s="498"/>
    </row>
    <row r="71" spans="2:7" s="108" customFormat="1" ht="15">
      <c r="B71" s="602"/>
      <c r="C71" s="495" t="s">
        <v>331</v>
      </c>
      <c r="D71" s="496"/>
      <c r="E71" s="497"/>
      <c r="F71" s="552"/>
      <c r="G71" s="498"/>
    </row>
    <row r="72" spans="2:7" s="108" customFormat="1" ht="15">
      <c r="B72" s="602"/>
      <c r="C72" s="495" t="s">
        <v>332</v>
      </c>
      <c r="D72" s="496"/>
      <c r="E72" s="497"/>
      <c r="F72" s="552"/>
      <c r="G72" s="498"/>
    </row>
    <row r="73" spans="2:7" s="108" customFormat="1" ht="24">
      <c r="B73" s="602"/>
      <c r="C73" s="495" t="s">
        <v>333</v>
      </c>
      <c r="D73" s="496"/>
      <c r="E73" s="497"/>
      <c r="F73" s="552"/>
      <c r="G73" s="498"/>
    </row>
    <row r="74" spans="2:7" s="108" customFormat="1" ht="15">
      <c r="B74" s="602"/>
      <c r="C74" s="499" t="s">
        <v>334</v>
      </c>
      <c r="D74" s="496"/>
      <c r="E74" s="497"/>
      <c r="F74" s="552"/>
      <c r="G74" s="498"/>
    </row>
    <row r="75" spans="2:7" s="108" customFormat="1" ht="15">
      <c r="B75" s="602"/>
      <c r="C75" s="500" t="s">
        <v>335</v>
      </c>
      <c r="D75" s="496"/>
      <c r="E75" s="497"/>
      <c r="F75" s="552"/>
      <c r="G75" s="498"/>
    </row>
    <row r="76" spans="2:7" s="108" customFormat="1" ht="15">
      <c r="B76" s="602"/>
      <c r="C76" s="500" t="s">
        <v>336</v>
      </c>
      <c r="D76" s="496"/>
      <c r="E76" s="497"/>
      <c r="F76" s="552"/>
      <c r="G76" s="498"/>
    </row>
    <row r="77" spans="2:7" s="108" customFormat="1" ht="15">
      <c r="B77" s="602"/>
      <c r="C77" s="500" t="s">
        <v>337</v>
      </c>
      <c r="D77" s="496"/>
      <c r="E77" s="497"/>
      <c r="F77" s="552"/>
      <c r="G77" s="498"/>
    </row>
    <row r="78" spans="2:7" s="108" customFormat="1" ht="15">
      <c r="B78" s="602"/>
      <c r="C78" s="495" t="s">
        <v>338</v>
      </c>
      <c r="D78" s="496"/>
      <c r="E78" s="497"/>
      <c r="F78" s="552"/>
      <c r="G78" s="498"/>
    </row>
    <row r="79" spans="2:7" s="108" customFormat="1" ht="15">
      <c r="B79" s="602"/>
      <c r="C79" s="495" t="s">
        <v>339</v>
      </c>
      <c r="D79" s="496"/>
      <c r="E79" s="497"/>
      <c r="F79" s="552"/>
      <c r="G79" s="498"/>
    </row>
    <row r="80" spans="2:7" s="108" customFormat="1" ht="15">
      <c r="B80" s="602"/>
      <c r="C80" s="495" t="s">
        <v>340</v>
      </c>
      <c r="D80" s="496"/>
      <c r="E80" s="497"/>
      <c r="F80" s="552"/>
      <c r="G80" s="498"/>
    </row>
    <row r="81" spans="2:7" s="108" customFormat="1" ht="15">
      <c r="B81" s="602"/>
      <c r="C81" s="499" t="s">
        <v>341</v>
      </c>
      <c r="D81" s="496"/>
      <c r="E81" s="497"/>
      <c r="F81" s="552"/>
      <c r="G81" s="498"/>
    </row>
    <row r="82" spans="2:7" s="108" customFormat="1" ht="15">
      <c r="B82" s="602"/>
      <c r="C82" s="495" t="s">
        <v>342</v>
      </c>
      <c r="D82" s="496"/>
      <c r="E82" s="497"/>
      <c r="F82" s="552"/>
      <c r="G82" s="498"/>
    </row>
    <row r="83" spans="2:7" s="108" customFormat="1" ht="15">
      <c r="B83" s="602"/>
      <c r="C83" s="495" t="s">
        <v>343</v>
      </c>
      <c r="D83" s="496"/>
      <c r="E83" s="497"/>
      <c r="F83" s="552"/>
      <c r="G83" s="498"/>
    </row>
    <row r="84" spans="2:7" s="108" customFormat="1" ht="15">
      <c r="B84" s="602"/>
      <c r="C84" s="495" t="s">
        <v>344</v>
      </c>
      <c r="D84" s="496"/>
      <c r="E84" s="497"/>
      <c r="F84" s="552"/>
      <c r="G84" s="498"/>
    </row>
    <row r="85" spans="2:7" s="108" customFormat="1" ht="15">
      <c r="B85" s="602"/>
      <c r="C85" s="495" t="s">
        <v>345</v>
      </c>
      <c r="D85" s="496"/>
      <c r="E85" s="497"/>
      <c r="F85" s="552"/>
      <c r="G85" s="498"/>
    </row>
    <row r="86" spans="2:7" s="108" customFormat="1" ht="15">
      <c r="B86" s="602"/>
      <c r="C86" s="495" t="s">
        <v>346</v>
      </c>
      <c r="D86" s="496"/>
      <c r="E86" s="497"/>
      <c r="F86" s="552"/>
      <c r="G86" s="498"/>
    </row>
    <row r="87" spans="2:7" s="108" customFormat="1" ht="15">
      <c r="B87" s="602"/>
      <c r="C87" s="499" t="s">
        <v>347</v>
      </c>
      <c r="D87" s="496"/>
      <c r="E87" s="497"/>
      <c r="F87" s="552"/>
      <c r="G87" s="498"/>
    </row>
    <row r="88" spans="2:7" s="108" customFormat="1" ht="15">
      <c r="B88" s="602"/>
      <c r="C88" s="495" t="s">
        <v>348</v>
      </c>
      <c r="D88" s="496"/>
      <c r="E88" s="497"/>
      <c r="F88" s="552"/>
      <c r="G88" s="498"/>
    </row>
    <row r="89" spans="2:7" s="108" customFormat="1" ht="15">
      <c r="B89" s="602"/>
      <c r="C89" s="495" t="s">
        <v>349</v>
      </c>
      <c r="D89" s="496"/>
      <c r="E89" s="497"/>
      <c r="F89" s="552"/>
      <c r="G89" s="498"/>
    </row>
    <row r="90" spans="2:7" s="108" customFormat="1" ht="15">
      <c r="B90" s="602"/>
      <c r="C90" s="495" t="s">
        <v>350</v>
      </c>
      <c r="D90" s="496"/>
      <c r="E90" s="497"/>
      <c r="F90" s="552"/>
      <c r="G90" s="498"/>
    </row>
    <row r="91" spans="2:7" s="108" customFormat="1" ht="15">
      <c r="B91" s="602"/>
      <c r="C91" s="495" t="s">
        <v>384</v>
      </c>
      <c r="D91" s="496"/>
      <c r="E91" s="497"/>
      <c r="F91" s="552"/>
      <c r="G91" s="498"/>
    </row>
    <row r="92" spans="2:7" s="108" customFormat="1" ht="15">
      <c r="B92" s="602"/>
      <c r="C92" s="499" t="s">
        <v>351</v>
      </c>
      <c r="D92" s="496"/>
      <c r="E92" s="497"/>
      <c r="F92" s="552"/>
      <c r="G92" s="498"/>
    </row>
    <row r="93" spans="2:7" s="108" customFormat="1" ht="156">
      <c r="B93" s="602"/>
      <c r="C93" s="495" t="s">
        <v>352</v>
      </c>
      <c r="D93" s="496"/>
      <c r="E93" s="497"/>
      <c r="F93" s="552"/>
      <c r="G93" s="498"/>
    </row>
    <row r="94" spans="2:7" s="108" customFormat="1" ht="15">
      <c r="B94" s="602"/>
      <c r="C94" s="499" t="s">
        <v>353</v>
      </c>
      <c r="D94" s="496"/>
      <c r="E94" s="497"/>
      <c r="F94" s="552"/>
      <c r="G94" s="498"/>
    </row>
    <row r="95" spans="2:7" s="108" customFormat="1" ht="24.75">
      <c r="B95" s="602"/>
      <c r="C95" s="501" t="s">
        <v>354</v>
      </c>
      <c r="D95" s="496"/>
      <c r="E95" s="497"/>
      <c r="F95" s="552"/>
      <c r="G95" s="498"/>
    </row>
    <row r="96" spans="2:7" s="108" customFormat="1" ht="36.75">
      <c r="B96" s="602"/>
      <c r="C96" s="501" t="s">
        <v>355</v>
      </c>
      <c r="D96" s="496"/>
      <c r="E96" s="497"/>
      <c r="F96" s="552"/>
      <c r="G96" s="498"/>
    </row>
    <row r="97" spans="2:7" s="108" customFormat="1" ht="15">
      <c r="B97" s="602"/>
      <c r="C97" s="502"/>
      <c r="D97" s="503" t="s">
        <v>11</v>
      </c>
      <c r="E97" s="504">
        <v>6</v>
      </c>
      <c r="F97" s="553"/>
      <c r="G97" s="466">
        <f>F97*E97</f>
        <v>0</v>
      </c>
    </row>
    <row r="98" spans="1:7" s="108" customFormat="1" ht="15">
      <c r="A98" s="505"/>
      <c r="B98" s="468"/>
      <c r="C98" s="506"/>
      <c r="D98" s="507"/>
      <c r="E98" s="508"/>
      <c r="F98" s="554"/>
      <c r="G98" s="472"/>
    </row>
    <row r="99" spans="2:7" ht="60">
      <c r="B99" s="597">
        <v>2</v>
      </c>
      <c r="C99" s="460" t="s">
        <v>356</v>
      </c>
      <c r="D99" s="509"/>
      <c r="E99" s="481"/>
      <c r="F99" s="550"/>
      <c r="G99" s="466"/>
    </row>
    <row r="100" spans="2:7" ht="30">
      <c r="B100" s="598"/>
      <c r="C100" s="460" t="s">
        <v>357</v>
      </c>
      <c r="D100" s="461" t="s">
        <v>11</v>
      </c>
      <c r="E100" s="480">
        <v>6</v>
      </c>
      <c r="F100" s="550"/>
      <c r="G100" s="466">
        <f>F100*E100</f>
        <v>0</v>
      </c>
    </row>
    <row r="101" spans="1:7" ht="15">
      <c r="A101" s="467"/>
      <c r="B101" s="468"/>
      <c r="C101" s="473"/>
      <c r="D101" s="470"/>
      <c r="E101" s="482"/>
      <c r="F101" s="551"/>
      <c r="G101" s="472"/>
    </row>
    <row r="102" spans="2:7" ht="75">
      <c r="B102" s="474">
        <v>3</v>
      </c>
      <c r="C102" s="460" t="s">
        <v>358</v>
      </c>
      <c r="D102" s="461" t="s">
        <v>11</v>
      </c>
      <c r="E102" s="480">
        <f>SUM(E100:E100)</f>
        <v>6</v>
      </c>
      <c r="F102" s="550"/>
      <c r="G102" s="466">
        <f>F102*E102</f>
        <v>0</v>
      </c>
    </row>
    <row r="103" spans="1:7" ht="15">
      <c r="A103" s="467"/>
      <c r="B103" s="468"/>
      <c r="C103" s="473"/>
      <c r="D103" s="470"/>
      <c r="E103" s="482"/>
      <c r="F103" s="551"/>
      <c r="G103" s="472"/>
    </row>
    <row r="104" spans="2:7" ht="45">
      <c r="B104" s="474">
        <v>4</v>
      </c>
      <c r="C104" s="510" t="s">
        <v>359</v>
      </c>
      <c r="D104" s="461" t="s">
        <v>11</v>
      </c>
      <c r="E104" s="480">
        <v>6</v>
      </c>
      <c r="F104" s="550"/>
      <c r="G104" s="466">
        <f>F104*E104</f>
        <v>0</v>
      </c>
    </row>
    <row r="105" spans="1:7" ht="15">
      <c r="A105" s="467"/>
      <c r="B105" s="468"/>
      <c r="C105" s="511"/>
      <c r="D105" s="470"/>
      <c r="E105" s="482"/>
      <c r="F105" s="551"/>
      <c r="G105" s="472"/>
    </row>
    <row r="106" spans="2:7" ht="30">
      <c r="B106" s="474">
        <v>5</v>
      </c>
      <c r="C106" s="510" t="s">
        <v>360</v>
      </c>
      <c r="D106" s="461" t="s">
        <v>291</v>
      </c>
      <c r="E106" s="480">
        <f>(E97)*10</f>
        <v>60</v>
      </c>
      <c r="F106" s="550"/>
      <c r="G106" s="466">
        <f>F106*E106</f>
        <v>0</v>
      </c>
    </row>
    <row r="107" spans="1:7" ht="15">
      <c r="A107" s="467"/>
      <c r="B107" s="468"/>
      <c r="C107" s="511"/>
      <c r="D107" s="470"/>
      <c r="E107" s="482"/>
      <c r="F107" s="551"/>
      <c r="G107" s="472"/>
    </row>
    <row r="108" spans="2:7" ht="45">
      <c r="B108" s="474">
        <v>6</v>
      </c>
      <c r="C108" s="460" t="s">
        <v>361</v>
      </c>
      <c r="D108" s="461" t="s">
        <v>11</v>
      </c>
      <c r="E108" s="480">
        <v>12</v>
      </c>
      <c r="F108" s="550"/>
      <c r="G108" s="466">
        <f>F108*E108</f>
        <v>0</v>
      </c>
    </row>
    <row r="109" spans="1:7" ht="15">
      <c r="A109" s="467"/>
      <c r="B109" s="468"/>
      <c r="C109" s="473"/>
      <c r="D109" s="470"/>
      <c r="E109" s="482"/>
      <c r="F109" s="551"/>
      <c r="G109" s="472"/>
    </row>
    <row r="110" spans="2:7" ht="15" customHeight="1">
      <c r="B110" s="597">
        <v>7</v>
      </c>
      <c r="C110" s="460" t="s">
        <v>362</v>
      </c>
      <c r="D110" s="461"/>
      <c r="E110" s="512"/>
      <c r="F110" s="550"/>
      <c r="G110" s="466"/>
    </row>
    <row r="111" spans="2:7" ht="15">
      <c r="B111" s="598"/>
      <c r="C111" s="460" t="s">
        <v>363</v>
      </c>
      <c r="D111" s="461" t="s">
        <v>11</v>
      </c>
      <c r="E111" s="480">
        <f>2*4</f>
        <v>8</v>
      </c>
      <c r="F111" s="550"/>
      <c r="G111" s="466">
        <f>F111*E111</f>
        <v>0</v>
      </c>
    </row>
    <row r="112" spans="1:7" ht="15">
      <c r="A112" s="467"/>
      <c r="B112" s="468"/>
      <c r="C112" s="473"/>
      <c r="D112" s="470"/>
      <c r="E112" s="482"/>
      <c r="F112" s="551"/>
      <c r="G112" s="472"/>
    </row>
    <row r="113" spans="2:10" s="513" customFormat="1" ht="30">
      <c r="B113" s="514">
        <v>8</v>
      </c>
      <c r="C113" s="515" t="s">
        <v>364</v>
      </c>
      <c r="D113" s="516" t="s">
        <v>291</v>
      </c>
      <c r="E113" s="480">
        <v>31</v>
      </c>
      <c r="F113" s="555"/>
      <c r="G113" s="466">
        <f>F113*E113</f>
        <v>0</v>
      </c>
      <c r="I113" s="517"/>
      <c r="J113" s="517"/>
    </row>
    <row r="114" spans="1:10" s="513" customFormat="1" ht="15">
      <c r="A114" s="518"/>
      <c r="B114" s="519"/>
      <c r="C114" s="520"/>
      <c r="D114" s="521"/>
      <c r="E114" s="482"/>
      <c r="F114" s="556"/>
      <c r="G114" s="522"/>
      <c r="I114" s="517"/>
      <c r="J114" s="517"/>
    </row>
    <row r="115" spans="2:7" s="523" customFormat="1" ht="15">
      <c r="B115" s="524">
        <v>9</v>
      </c>
      <c r="C115" s="525" t="s">
        <v>365</v>
      </c>
      <c r="D115" s="526" t="s">
        <v>291</v>
      </c>
      <c r="E115" s="480">
        <f>60*1.05+3*2+2*2</f>
        <v>73</v>
      </c>
      <c r="F115" s="557"/>
      <c r="G115" s="466">
        <f>F115*E115</f>
        <v>0</v>
      </c>
    </row>
    <row r="116" spans="1:7" s="523" customFormat="1" ht="15">
      <c r="A116" s="527"/>
      <c r="B116" s="528"/>
      <c r="C116" s="529"/>
      <c r="D116" s="530"/>
      <c r="E116" s="482"/>
      <c r="F116" s="558"/>
      <c r="G116" s="531"/>
    </row>
    <row r="117" spans="2:7" s="523" customFormat="1" ht="45">
      <c r="B117" s="524">
        <v>10</v>
      </c>
      <c r="C117" s="532" t="s">
        <v>366</v>
      </c>
      <c r="D117" s="526" t="s">
        <v>11</v>
      </c>
      <c r="E117" s="480">
        <v>2</v>
      </c>
      <c r="F117" s="550"/>
      <c r="G117" s="466">
        <f>F117*E117</f>
        <v>0</v>
      </c>
    </row>
    <row r="118" spans="1:7" s="523" customFormat="1" ht="15">
      <c r="A118" s="527"/>
      <c r="B118" s="528"/>
      <c r="C118" s="533"/>
      <c r="D118" s="530"/>
      <c r="E118" s="482"/>
      <c r="F118" s="551"/>
      <c r="G118" s="531"/>
    </row>
    <row r="119" spans="2:7" ht="45">
      <c r="B119" s="474">
        <v>11</v>
      </c>
      <c r="C119" s="460" t="s">
        <v>367</v>
      </c>
      <c r="D119" s="461" t="s">
        <v>11</v>
      </c>
      <c r="E119" s="481">
        <v>2</v>
      </c>
      <c r="F119" s="550"/>
      <c r="G119" s="466">
        <f>F119*E119</f>
        <v>0</v>
      </c>
    </row>
    <row r="120" spans="1:7" ht="15">
      <c r="A120" s="467"/>
      <c r="B120" s="468"/>
      <c r="C120" s="473"/>
      <c r="D120" s="470"/>
      <c r="E120" s="483"/>
      <c r="F120" s="551"/>
      <c r="G120" s="472"/>
    </row>
    <row r="121" spans="2:7" ht="30">
      <c r="B121" s="474">
        <v>12</v>
      </c>
      <c r="C121" s="460" t="s">
        <v>368</v>
      </c>
      <c r="D121" s="461" t="s">
        <v>11</v>
      </c>
      <c r="E121" s="481">
        <v>2</v>
      </c>
      <c r="F121" s="550"/>
      <c r="G121" s="466">
        <f>F121*E121</f>
        <v>0</v>
      </c>
    </row>
    <row r="122" spans="1:7" ht="15">
      <c r="A122" s="467"/>
      <c r="B122" s="468"/>
      <c r="C122" s="473"/>
      <c r="D122" s="470"/>
      <c r="E122" s="483"/>
      <c r="F122" s="551"/>
      <c r="G122" s="472"/>
    </row>
    <row r="123" spans="2:7" ht="33" customHeight="1">
      <c r="B123" s="474">
        <v>13</v>
      </c>
      <c r="C123" s="460" t="s">
        <v>369</v>
      </c>
      <c r="D123" s="461" t="s">
        <v>11</v>
      </c>
      <c r="E123" s="481">
        <v>1</v>
      </c>
      <c r="F123" s="550"/>
      <c r="G123" s="466">
        <f>F123*E123</f>
        <v>0</v>
      </c>
    </row>
    <row r="124" spans="2:7" ht="15" customHeight="1">
      <c r="B124" s="468"/>
      <c r="C124" s="473"/>
      <c r="D124" s="470"/>
      <c r="E124" s="483"/>
      <c r="F124" s="551"/>
      <c r="G124" s="472"/>
    </row>
    <row r="125" spans="2:7" ht="45">
      <c r="B125" s="474">
        <v>14</v>
      </c>
      <c r="C125" s="460" t="s">
        <v>370</v>
      </c>
      <c r="D125" s="461" t="s">
        <v>11</v>
      </c>
      <c r="E125" s="481">
        <v>1</v>
      </c>
      <c r="F125" s="550"/>
      <c r="G125" s="466">
        <f>F125*E125</f>
        <v>0</v>
      </c>
    </row>
    <row r="126" spans="1:7" ht="15">
      <c r="A126" s="467"/>
      <c r="B126" s="468"/>
      <c r="C126" s="473"/>
      <c r="D126" s="470"/>
      <c r="E126" s="483"/>
      <c r="F126" s="551"/>
      <c r="G126" s="472"/>
    </row>
    <row r="127" spans="2:10" s="513" customFormat="1" ht="30">
      <c r="B127" s="514">
        <v>15</v>
      </c>
      <c r="C127" s="515" t="s">
        <v>371</v>
      </c>
      <c r="D127" s="516" t="s">
        <v>11</v>
      </c>
      <c r="E127" s="480">
        <v>1</v>
      </c>
      <c r="F127" s="555"/>
      <c r="G127" s="466">
        <f>F127*E127</f>
        <v>0</v>
      </c>
      <c r="I127" s="517"/>
      <c r="J127" s="517"/>
    </row>
    <row r="128" spans="1:10" s="513" customFormat="1" ht="15">
      <c r="A128" s="518"/>
      <c r="B128" s="519"/>
      <c r="C128" s="520"/>
      <c r="D128" s="521"/>
      <c r="E128" s="482"/>
      <c r="F128" s="556"/>
      <c r="G128" s="522"/>
      <c r="I128" s="517"/>
      <c r="J128" s="517"/>
    </row>
    <row r="129" spans="2:10" s="513" customFormat="1" ht="30">
      <c r="B129" s="599">
        <v>16</v>
      </c>
      <c r="C129" s="515" t="s">
        <v>372</v>
      </c>
      <c r="D129" s="516"/>
      <c r="E129" s="534"/>
      <c r="F129" s="555"/>
      <c r="G129" s="535"/>
      <c r="I129" s="517"/>
      <c r="J129" s="517"/>
    </row>
    <row r="130" spans="2:10" s="513" customFormat="1" ht="15">
      <c r="B130" s="600"/>
      <c r="C130" s="536" t="s">
        <v>373</v>
      </c>
      <c r="D130" s="516" t="s">
        <v>291</v>
      </c>
      <c r="E130" s="480">
        <v>34</v>
      </c>
      <c r="F130" s="555"/>
      <c r="G130" s="466">
        <f>F130*E130</f>
        <v>0</v>
      </c>
      <c r="I130" s="517"/>
      <c r="J130" s="517"/>
    </row>
    <row r="131" spans="2:10" s="513" customFormat="1" ht="15">
      <c r="B131" s="601"/>
      <c r="C131" s="536" t="s">
        <v>374</v>
      </c>
      <c r="D131" s="516" t="s">
        <v>291</v>
      </c>
      <c r="E131" s="480">
        <v>37</v>
      </c>
      <c r="F131" s="555"/>
      <c r="G131" s="466">
        <f>F131*E131</f>
        <v>0</v>
      </c>
      <c r="I131" s="517"/>
      <c r="J131" s="517"/>
    </row>
    <row r="132" spans="2:10" s="513" customFormat="1" ht="15">
      <c r="B132" s="519"/>
      <c r="C132" s="537"/>
      <c r="D132" s="521"/>
      <c r="E132" s="482"/>
      <c r="F132" s="556"/>
      <c r="G132" s="522"/>
      <c r="I132" s="517"/>
      <c r="J132" s="517"/>
    </row>
    <row r="133" spans="2:10" s="513" customFormat="1" ht="30">
      <c r="B133" s="514">
        <v>17</v>
      </c>
      <c r="C133" s="536" t="s">
        <v>375</v>
      </c>
      <c r="D133" s="516" t="s">
        <v>11</v>
      </c>
      <c r="E133" s="480">
        <v>1</v>
      </c>
      <c r="F133" s="555"/>
      <c r="G133" s="466">
        <f>F133*E133</f>
        <v>0</v>
      </c>
      <c r="I133" s="517"/>
      <c r="J133" s="517"/>
    </row>
    <row r="134" spans="1:10" s="513" customFormat="1" ht="15">
      <c r="A134" s="518"/>
      <c r="B134" s="519"/>
      <c r="C134" s="537"/>
      <c r="D134" s="521"/>
      <c r="E134" s="482"/>
      <c r="F134" s="556"/>
      <c r="G134" s="522"/>
      <c r="I134" s="517"/>
      <c r="J134" s="517"/>
    </row>
    <row r="135" spans="2:7" ht="30">
      <c r="B135" s="474">
        <v>18</v>
      </c>
      <c r="C135" s="460" t="s">
        <v>376</v>
      </c>
      <c r="D135" s="461" t="s">
        <v>11</v>
      </c>
      <c r="E135" s="481">
        <v>8</v>
      </c>
      <c r="F135" s="550"/>
      <c r="G135" s="466">
        <f>F135*E135</f>
        <v>0</v>
      </c>
    </row>
    <row r="136" spans="1:7" ht="15">
      <c r="A136" s="467"/>
      <c r="B136" s="468"/>
      <c r="C136" s="473"/>
      <c r="D136" s="470"/>
      <c r="E136" s="483"/>
      <c r="F136" s="551"/>
      <c r="G136" s="472"/>
    </row>
    <row r="137" spans="2:10" s="513" customFormat="1" ht="45">
      <c r="B137" s="599">
        <v>19</v>
      </c>
      <c r="C137" s="536" t="s">
        <v>377</v>
      </c>
      <c r="D137" s="516"/>
      <c r="E137" s="534"/>
      <c r="F137" s="555"/>
      <c r="G137" s="535"/>
      <c r="I137" s="517"/>
      <c r="J137" s="517"/>
    </row>
    <row r="138" spans="2:10" s="513" customFormat="1" ht="15">
      <c r="B138" s="601"/>
      <c r="C138" s="536" t="s">
        <v>378</v>
      </c>
      <c r="D138" s="516" t="s">
        <v>11</v>
      </c>
      <c r="E138" s="480">
        <v>2</v>
      </c>
      <c r="F138" s="555"/>
      <c r="G138" s="466">
        <f>F138*E138</f>
        <v>0</v>
      </c>
      <c r="I138" s="517"/>
      <c r="J138" s="517"/>
    </row>
    <row r="139" spans="1:10" s="513" customFormat="1" ht="15">
      <c r="A139" s="518"/>
      <c r="B139" s="519"/>
      <c r="C139" s="537"/>
      <c r="D139" s="521"/>
      <c r="E139" s="482"/>
      <c r="F139" s="556"/>
      <c r="G139" s="522"/>
      <c r="I139" s="517"/>
      <c r="J139" s="517"/>
    </row>
    <row r="140" spans="2:7" ht="30">
      <c r="B140" s="474">
        <v>20</v>
      </c>
      <c r="C140" s="460" t="s">
        <v>376</v>
      </c>
      <c r="D140" s="461" t="s">
        <v>11</v>
      </c>
      <c r="E140" s="481">
        <v>3</v>
      </c>
      <c r="F140" s="550"/>
      <c r="G140" s="466">
        <f>F140*E140</f>
        <v>0</v>
      </c>
    </row>
    <row r="141" spans="1:7" ht="15">
      <c r="A141" s="467"/>
      <c r="B141" s="468"/>
      <c r="C141" s="473"/>
      <c r="D141" s="470"/>
      <c r="E141" s="483"/>
      <c r="F141" s="551"/>
      <c r="G141" s="472"/>
    </row>
    <row r="142" spans="2:7" ht="15">
      <c r="B142" s="597">
        <v>21</v>
      </c>
      <c r="C142" s="460" t="s">
        <v>379</v>
      </c>
      <c r="D142" s="461"/>
      <c r="E142" s="512"/>
      <c r="F142" s="550"/>
      <c r="G142" s="466"/>
    </row>
    <row r="143" spans="2:7" ht="15">
      <c r="B143" s="602"/>
      <c r="C143" s="460" t="s">
        <v>380</v>
      </c>
      <c r="D143" s="461"/>
      <c r="E143" s="512"/>
      <c r="F143" s="550"/>
      <c r="G143" s="466"/>
    </row>
    <row r="144" spans="2:7" ht="15">
      <c r="B144" s="602"/>
      <c r="C144" s="460" t="s">
        <v>381</v>
      </c>
      <c r="D144" s="461"/>
      <c r="E144" s="512"/>
      <c r="F144" s="550"/>
      <c r="G144" s="466"/>
    </row>
    <row r="145" spans="2:7" ht="15">
      <c r="B145" s="602"/>
      <c r="C145" s="460" t="s">
        <v>382</v>
      </c>
      <c r="D145" s="461"/>
      <c r="E145" s="512"/>
      <c r="F145" s="550"/>
      <c r="G145" s="466"/>
    </row>
    <row r="146" spans="2:7" ht="15">
      <c r="B146" s="598"/>
      <c r="C146" s="460"/>
      <c r="D146" s="461" t="s">
        <v>12</v>
      </c>
      <c r="E146" s="480">
        <v>1</v>
      </c>
      <c r="F146" s="550"/>
      <c r="G146" s="466">
        <f>F146*E146</f>
        <v>0</v>
      </c>
    </row>
    <row r="147" spans="1:7" ht="15">
      <c r="A147" s="467"/>
      <c r="B147" s="468"/>
      <c r="C147" s="473"/>
      <c r="D147" s="470"/>
      <c r="E147" s="482"/>
      <c r="F147" s="551"/>
      <c r="G147" s="472"/>
    </row>
    <row r="148" spans="2:7" ht="15">
      <c r="B148" s="474">
        <v>22</v>
      </c>
      <c r="C148" s="460" t="s">
        <v>383</v>
      </c>
      <c r="D148" s="461" t="s">
        <v>12</v>
      </c>
      <c r="E148" s="480">
        <v>1</v>
      </c>
      <c r="F148" s="550"/>
      <c r="G148" s="466">
        <f>F148*E148</f>
        <v>0</v>
      </c>
    </row>
    <row r="149" spans="2:8" ht="15">
      <c r="B149" s="603" t="s">
        <v>321</v>
      </c>
      <c r="C149" s="604"/>
      <c r="D149" s="604"/>
      <c r="E149" s="604"/>
      <c r="F149" s="605"/>
      <c r="G149" s="487">
        <f>SUM(G97:G148)</f>
        <v>0</v>
      </c>
      <c r="H149" s="488"/>
    </row>
    <row r="150" spans="2:7" ht="15">
      <c r="B150" s="519"/>
      <c r="C150" s="538"/>
      <c r="D150" s="538"/>
      <c r="E150" s="538"/>
      <c r="F150" s="538"/>
      <c r="G150" s="538"/>
    </row>
    <row r="151" spans="2:7" ht="15">
      <c r="B151" s="519"/>
      <c r="C151" s="538"/>
      <c r="D151" s="538"/>
      <c r="E151" s="538"/>
      <c r="F151" s="538"/>
      <c r="G151" s="538"/>
    </row>
    <row r="152" spans="2:8" ht="18.75" customHeight="1">
      <c r="B152" s="67" t="s">
        <v>227</v>
      </c>
      <c r="C152" s="67" t="s">
        <v>387</v>
      </c>
      <c r="D152" s="430"/>
      <c r="E152" s="23"/>
      <c r="F152" s="431"/>
      <c r="G152" s="391"/>
      <c r="H152" s="391"/>
    </row>
    <row r="153" spans="2:7" ht="18.75" customHeight="1">
      <c r="B153" s="539"/>
      <c r="C153" s="540"/>
      <c r="D153" s="540"/>
      <c r="E153" s="540"/>
      <c r="F153" s="540"/>
      <c r="G153" s="540"/>
    </row>
    <row r="154" spans="2:7" ht="15">
      <c r="B154" s="474">
        <v>1</v>
      </c>
      <c r="C154" s="541" t="s">
        <v>385</v>
      </c>
      <c r="D154" s="542"/>
      <c r="E154" s="542"/>
      <c r="F154" s="542"/>
      <c r="G154" s="543">
        <f>G57</f>
        <v>0</v>
      </c>
    </row>
    <row r="155" spans="2:7" ht="15">
      <c r="B155" s="474">
        <v>2</v>
      </c>
      <c r="C155" s="541" t="s">
        <v>386</v>
      </c>
      <c r="D155" s="542"/>
      <c r="E155" s="542"/>
      <c r="F155" s="542"/>
      <c r="G155" s="543">
        <f>G149</f>
        <v>0</v>
      </c>
    </row>
    <row r="156" spans="2:7" ht="15">
      <c r="B156" s="544"/>
      <c r="C156" s="545"/>
      <c r="D156" s="545"/>
      <c r="E156" s="545"/>
      <c r="F156" s="545"/>
      <c r="G156" s="546"/>
    </row>
    <row r="157" spans="1:7" ht="15">
      <c r="A157" s="138"/>
      <c r="B157" s="138"/>
      <c r="C157" s="139" t="s">
        <v>143</v>
      </c>
      <c r="D157" s="140"/>
      <c r="E157" s="141"/>
      <c r="F157" s="142"/>
      <c r="G157" s="62">
        <f>SUM(G154:G156)</f>
        <v>0</v>
      </c>
    </row>
    <row r="168" ht="13.5" customHeight="1"/>
  </sheetData>
  <sheetProtection selectLockedCells="1"/>
  <mergeCells count="17">
    <mergeCell ref="B63:B97"/>
    <mergeCell ref="B99:B100"/>
    <mergeCell ref="B3:G3"/>
    <mergeCell ref="B5:B6"/>
    <mergeCell ref="B8:B9"/>
    <mergeCell ref="B15:B16"/>
    <mergeCell ref="B28:B29"/>
    <mergeCell ref="C1:G1"/>
    <mergeCell ref="B110:B111"/>
    <mergeCell ref="B129:B131"/>
    <mergeCell ref="B137:B138"/>
    <mergeCell ref="B142:B146"/>
    <mergeCell ref="B149:F149"/>
    <mergeCell ref="B35:B36"/>
    <mergeCell ref="B50:B56"/>
    <mergeCell ref="B57:F57"/>
    <mergeCell ref="B61:G61"/>
  </mergeCells>
  <printOptions/>
  <pageMargins left="0.7086614173228347" right="0.7086614173228347" top="0.7480314960629921" bottom="0.7480314960629921" header="0.31496062992125984" footer="0.31496062992125984"/>
  <pageSetup horizontalDpi="600" verticalDpi="600" orientation="portrait" paperSize="9" scale="91" r:id="rId1"/>
  <headerFooter>
    <oddHeader>&amp;L&amp;"Arial,Regular"&amp;8Projektirao: VIA FACTUM d.o.o.
Glavni projektant: S. Panović dipl. ing. grad.
Projektant: S. Panović dipl. ing. grad.
              &amp;R&amp;"Times New Roman,Regular"&amp;8T.D.: 293/14
Z.O.P.:46/14</oddHeader>
    <oddFooter>&amp;L&amp;"Arial,Regular"&amp;8
Investitor: GRAD ZADAR
Građevina:  Nerazvrstana prometnica  u Zadru  - ulica Jurja Šižgorića
Mapa 1 : Prometnica&amp;"MS Sans Serif,Regular"&amp;10
</oddFooter>
  </headerFooter>
  <rowBreaks count="4" manualBreakCount="4">
    <brk id="27" min="1" max="6" man="1"/>
    <brk id="57" max="255" man="1"/>
    <brk id="97" max="255" man="1"/>
    <brk id="128" max="255" man="1"/>
  </rowBreaks>
</worksheet>
</file>

<file path=xl/worksheets/sheet7.xml><?xml version="1.0" encoding="utf-8"?>
<worksheet xmlns="http://schemas.openxmlformats.org/spreadsheetml/2006/main" xmlns:r="http://schemas.openxmlformats.org/officeDocument/2006/relationships">
  <dimension ref="A1:G11"/>
  <sheetViews>
    <sheetView view="pageBreakPreview" zoomScale="115" zoomScaleSheetLayoutView="115" zoomScalePageLayoutView="0" workbookViewId="0" topLeftCell="A1">
      <selection activeCell="G9" sqref="G9"/>
    </sheetView>
  </sheetViews>
  <sheetFormatPr defaultColWidth="9.140625" defaultRowHeight="12.75"/>
  <cols>
    <col min="1" max="2" width="4.28125" style="108" customWidth="1"/>
    <col min="3" max="3" width="40.7109375" style="108" customWidth="1"/>
    <col min="4" max="4" width="7.421875" style="108" customWidth="1"/>
    <col min="5" max="5" width="9.140625" style="108" customWidth="1"/>
    <col min="6" max="6" width="9.28125" style="108" customWidth="1"/>
    <col min="7" max="7" width="11.7109375" style="108" customWidth="1"/>
    <col min="8" max="16384" width="9.140625" style="108" customWidth="1"/>
  </cols>
  <sheetData>
    <row r="1" spans="1:7" s="167" customFormat="1" ht="15.75">
      <c r="A1" s="126"/>
      <c r="B1" s="126"/>
      <c r="C1" s="430" t="s">
        <v>390</v>
      </c>
      <c r="D1" s="23"/>
      <c r="E1" s="241"/>
      <c r="F1" s="129"/>
      <c r="G1" s="93"/>
    </row>
    <row r="2" spans="1:7" s="167" customFormat="1" ht="15">
      <c r="A2" s="126"/>
      <c r="B2" s="126"/>
      <c r="C2" s="433"/>
      <c r="D2" s="23"/>
      <c r="E2" s="241"/>
      <c r="F2" s="129"/>
      <c r="G2" s="93"/>
    </row>
    <row r="3" spans="1:7" s="167" customFormat="1" ht="16.5" customHeight="1">
      <c r="A3" s="132" t="s">
        <v>65</v>
      </c>
      <c r="B3" s="67"/>
      <c r="C3" s="435" t="s">
        <v>389</v>
      </c>
      <c r="D3" s="134"/>
      <c r="E3" s="577"/>
      <c r="F3" s="136"/>
      <c r="G3" s="87">
        <f>'građevinski A'!G139</f>
        <v>0</v>
      </c>
    </row>
    <row r="4" spans="1:7" s="167" customFormat="1" ht="16.5" customHeight="1">
      <c r="A4" s="132" t="s">
        <v>66</v>
      </c>
      <c r="B4" s="67"/>
      <c r="C4" s="435" t="s">
        <v>397</v>
      </c>
      <c r="D4" s="134"/>
      <c r="E4" s="577"/>
      <c r="F4" s="136"/>
      <c r="G4" s="87">
        <f>'prometni B'!G41</f>
        <v>0</v>
      </c>
    </row>
    <row r="5" spans="1:7" s="167" customFormat="1" ht="16.5" customHeight="1">
      <c r="A5" s="132" t="s">
        <v>219</v>
      </c>
      <c r="B5" s="67"/>
      <c r="C5" s="435" t="s">
        <v>144</v>
      </c>
      <c r="D5" s="134"/>
      <c r="E5" s="577"/>
      <c r="F5" s="136"/>
      <c r="G5" s="87">
        <f>'Oborinska C'!G208</f>
        <v>0</v>
      </c>
    </row>
    <row r="6" spans="1:7" s="167" customFormat="1" ht="16.5" customHeight="1">
      <c r="A6" s="132" t="s">
        <v>227</v>
      </c>
      <c r="B6" s="67"/>
      <c r="C6" s="435" t="s">
        <v>387</v>
      </c>
      <c r="D6" s="134"/>
      <c r="E6" s="577"/>
      <c r="F6" s="136"/>
      <c r="G6" s="87">
        <f>'Javna rasvjeta D'!G157</f>
        <v>0</v>
      </c>
    </row>
    <row r="7" spans="1:7" s="167" customFormat="1" ht="15">
      <c r="A7" s="132"/>
      <c r="B7" s="126"/>
      <c r="C7" s="578"/>
      <c r="D7" s="134"/>
      <c r="E7" s="577"/>
      <c r="F7" s="136"/>
      <c r="G7" s="136"/>
    </row>
    <row r="8" spans="1:7" s="167" customFormat="1" ht="15">
      <c r="A8" s="132"/>
      <c r="B8" s="83"/>
      <c r="C8" s="579" t="s">
        <v>33</v>
      </c>
      <c r="D8" s="134"/>
      <c r="E8" s="577"/>
      <c r="F8" s="136"/>
      <c r="G8" s="87">
        <f>SUM(G3:G7)</f>
        <v>0</v>
      </c>
    </row>
    <row r="9" spans="1:7" s="167" customFormat="1" ht="15">
      <c r="A9" s="132"/>
      <c r="B9" s="83"/>
      <c r="C9" s="580" t="s">
        <v>68</v>
      </c>
      <c r="D9" s="581"/>
      <c r="E9" s="582"/>
      <c r="F9" s="583"/>
      <c r="G9" s="45">
        <f>G8*0.25</f>
        <v>0</v>
      </c>
    </row>
    <row r="10" spans="1:7" s="167" customFormat="1" ht="15">
      <c r="A10" s="132"/>
      <c r="B10" s="83"/>
      <c r="C10" s="584"/>
      <c r="D10" s="581"/>
      <c r="E10" s="582"/>
      <c r="F10" s="583"/>
      <c r="G10" s="585"/>
    </row>
    <row r="11" spans="1:7" s="167" customFormat="1" ht="15">
      <c r="A11" s="126"/>
      <c r="B11" s="132"/>
      <c r="C11" s="579" t="s">
        <v>396</v>
      </c>
      <c r="D11" s="581"/>
      <c r="E11" s="582"/>
      <c r="F11" s="583"/>
      <c r="G11" s="45">
        <f>SUM(G8:G9)</f>
        <v>0</v>
      </c>
    </row>
  </sheetData>
  <sheetProtection password="D73E"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dc:creator>
  <cp:keywords/>
  <dc:description/>
  <cp:lastModifiedBy>E</cp:lastModifiedBy>
  <cp:lastPrinted>2018-02-26T15:08:32Z</cp:lastPrinted>
  <dcterms:created xsi:type="dcterms:W3CDTF">1997-07-08T12:11:51Z</dcterms:created>
  <dcterms:modified xsi:type="dcterms:W3CDTF">2018-03-06T08:25:30Z</dcterms:modified>
  <cp:category/>
  <cp:version/>
  <cp:contentType/>
  <cp:contentStatus/>
</cp:coreProperties>
</file>